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te10\Documents\JBC\Livres\Devis\2022 2023\"/>
    </mc:Choice>
  </mc:AlternateContent>
  <xr:revisionPtr revIDLastSave="0" documentId="13_ncr:1_{358718F5-9224-4A56-B7B3-CC631B4D1ECB}" xr6:coauthVersionLast="47" xr6:coauthVersionMax="47" xr10:uidLastSave="{00000000-0000-0000-0000-000000000000}"/>
  <bookViews>
    <workbookView xWindow="-120" yWindow="-120" windowWidth="21840" windowHeight="13020" firstSheet="4" activeTab="4" xr2:uid="{00000000-000D-0000-FFFF-FFFF00000000}"/>
  </bookViews>
  <sheets>
    <sheet name="Feuil1" sheetId="4" state="hidden" r:id="rId1"/>
    <sheet name="Feuil2" sheetId="5" state="hidden" r:id="rId2"/>
    <sheet name="Feuil3" sheetId="6" state="hidden" r:id="rId3"/>
    <sheet name="Feuil4" sheetId="7" state="hidden" r:id="rId4"/>
    <sheet name="Livres JEUNESSE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2" l="1"/>
  <c r="C50" i="12"/>
  <c r="E10" i="12"/>
  <c r="E20" i="12"/>
  <c r="E21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17" i="12"/>
  <c r="E19" i="12"/>
  <c r="E11" i="12"/>
  <c r="E12" i="12"/>
  <c r="E13" i="12"/>
  <c r="H369" i="7"/>
  <c r="H368" i="7"/>
  <c r="H367" i="7"/>
  <c r="H366" i="7"/>
  <c r="H365" i="7"/>
  <c r="H364" i="7"/>
  <c r="H363" i="7"/>
  <c r="H362" i="7"/>
  <c r="H361" i="7"/>
  <c r="H360" i="7"/>
  <c r="H359" i="7"/>
  <c r="H315" i="7"/>
  <c r="H85" i="7"/>
  <c r="H206" i="7"/>
  <c r="H127" i="7"/>
  <c r="H358" i="7"/>
  <c r="H357" i="7"/>
  <c r="H356" i="7"/>
  <c r="H355" i="7"/>
  <c r="H354" i="7"/>
  <c r="H353" i="7"/>
  <c r="H352" i="7"/>
  <c r="H351" i="7"/>
  <c r="H339" i="7"/>
  <c r="H343" i="7"/>
  <c r="H342" i="7"/>
  <c r="H341" i="7"/>
  <c r="H340" i="7"/>
  <c r="H338" i="7"/>
  <c r="H337" i="7"/>
  <c r="H336" i="7"/>
  <c r="H335" i="7"/>
  <c r="H333" i="7"/>
  <c r="H334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1" i="7"/>
  <c r="H232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4" i="7"/>
  <c r="H173" i="7"/>
  <c r="H172" i="7"/>
  <c r="H171" i="7"/>
  <c r="H170" i="7"/>
  <c r="H169" i="7"/>
  <c r="H168" i="7"/>
  <c r="H167" i="7"/>
  <c r="H165" i="7"/>
  <c r="H164" i="7"/>
  <c r="H163" i="7"/>
  <c r="H162" i="7"/>
  <c r="H160" i="7"/>
  <c r="H158" i="7"/>
  <c r="H157" i="7"/>
  <c r="H156" i="7"/>
  <c r="H153" i="7"/>
  <c r="H152" i="7"/>
  <c r="H151" i="7"/>
  <c r="H150" i="7"/>
  <c r="H146" i="7"/>
  <c r="H145" i="7"/>
  <c r="H144" i="7"/>
  <c r="H143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6" i="7"/>
  <c r="H125" i="7"/>
  <c r="H124" i="7"/>
  <c r="H123" i="7"/>
  <c r="H121" i="7"/>
  <c r="H118" i="7"/>
  <c r="H116" i="7"/>
  <c r="H115" i="7"/>
  <c r="H111" i="7"/>
  <c r="H113" i="7"/>
  <c r="H108" i="7"/>
  <c r="H107" i="7"/>
  <c r="H106" i="7"/>
  <c r="H105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7" i="7"/>
  <c r="H86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6" i="7"/>
  <c r="H65" i="7"/>
  <c r="H64" i="7"/>
  <c r="H63" i="7"/>
  <c r="H62" i="7"/>
  <c r="H61" i="7"/>
  <c r="H60" i="7"/>
  <c r="H59" i="7"/>
  <c r="H57" i="7"/>
  <c r="H58" i="7"/>
  <c r="H56" i="7"/>
  <c r="H55" i="7"/>
  <c r="H54" i="7"/>
  <c r="H53" i="7"/>
  <c r="H52" i="7"/>
  <c r="H51" i="7"/>
  <c r="H50" i="7"/>
  <c r="H49" i="7"/>
  <c r="H47" i="7"/>
  <c r="H46" i="7"/>
  <c r="H45" i="7"/>
  <c r="H43" i="7"/>
  <c r="H42" i="7"/>
  <c r="H41" i="7"/>
  <c r="H40" i="7"/>
  <c r="H38" i="7"/>
  <c r="H37" i="7"/>
  <c r="H36" i="7"/>
  <c r="H35" i="7"/>
  <c r="H34" i="7"/>
  <c r="H33" i="7"/>
  <c r="H32" i="7"/>
  <c r="H31" i="7"/>
  <c r="H29" i="7"/>
  <c r="H28" i="7"/>
  <c r="H27" i="7"/>
  <c r="H26" i="7"/>
  <c r="H25" i="7"/>
  <c r="H24" i="7"/>
  <c r="H23" i="7"/>
  <c r="H22" i="7"/>
  <c r="H21" i="7"/>
  <c r="H20" i="7"/>
  <c r="H19" i="7"/>
  <c r="H17" i="7"/>
  <c r="H18" i="7"/>
  <c r="H16" i="7"/>
  <c r="H15" i="7"/>
  <c r="H14" i="7"/>
  <c r="H13" i="7"/>
  <c r="H12" i="7"/>
  <c r="H11" i="7"/>
  <c r="H10" i="7"/>
  <c r="H9" i="7"/>
  <c r="H1811" i="4"/>
  <c r="I1811" i="4"/>
  <c r="H1812" i="4"/>
  <c r="I1812" i="4"/>
  <c r="H1813" i="4"/>
  <c r="I1813" i="4"/>
  <c r="H1814" i="4"/>
  <c r="I1814" i="4"/>
  <c r="H1815" i="4"/>
  <c r="I1815" i="4"/>
  <c r="H1816" i="4"/>
  <c r="I1816" i="4"/>
  <c r="H1817" i="4"/>
  <c r="I1817" i="4"/>
  <c r="H1818" i="4"/>
  <c r="I1818" i="4"/>
  <c r="H1819" i="4"/>
  <c r="I1819" i="4"/>
  <c r="H1820" i="4"/>
  <c r="I1820" i="4"/>
  <c r="H1821" i="4"/>
  <c r="I1821" i="4"/>
  <c r="H1822" i="4"/>
  <c r="I1822" i="4"/>
  <c r="H1823" i="4"/>
  <c r="I1823" i="4"/>
  <c r="H1824" i="4"/>
  <c r="I1824" i="4"/>
  <c r="H1825" i="4"/>
  <c r="I1825" i="4"/>
  <c r="H1826" i="4"/>
  <c r="I1826" i="4"/>
  <c r="H1827" i="4"/>
  <c r="I1827" i="4"/>
  <c r="H1828" i="4"/>
  <c r="I1828" i="4"/>
  <c r="H1829" i="4"/>
  <c r="I1829" i="4"/>
  <c r="H1830" i="4"/>
  <c r="I1830" i="4"/>
  <c r="H1831" i="4"/>
  <c r="I1831" i="4"/>
  <c r="H1832" i="4"/>
  <c r="I1832" i="4"/>
  <c r="H1833" i="4"/>
  <c r="I1833" i="4"/>
  <c r="H1834" i="4"/>
  <c r="I1834" i="4"/>
  <c r="H1835" i="4"/>
  <c r="I1835" i="4"/>
  <c r="H1836" i="4"/>
  <c r="I1836" i="4"/>
  <c r="H1837" i="4"/>
  <c r="I1837" i="4"/>
  <c r="H1838" i="4"/>
  <c r="I1838" i="4"/>
  <c r="H1839" i="4"/>
  <c r="I1839" i="4"/>
  <c r="H1840" i="4"/>
  <c r="I1840" i="4"/>
  <c r="H1841" i="4"/>
  <c r="I1841" i="4"/>
  <c r="H1842" i="4"/>
  <c r="I1842" i="4"/>
  <c r="H1843" i="4"/>
  <c r="I1843" i="4"/>
  <c r="H1844" i="4"/>
  <c r="I1844" i="4"/>
  <c r="H1845" i="4"/>
  <c r="I1845" i="4"/>
  <c r="H1846" i="4"/>
  <c r="I1846" i="4"/>
  <c r="H1847" i="4"/>
  <c r="I1847" i="4"/>
  <c r="H1848" i="4"/>
  <c r="I1848" i="4"/>
  <c r="H1849" i="4"/>
  <c r="I1849" i="4"/>
  <c r="H1850" i="4"/>
  <c r="I1850" i="4"/>
  <c r="H1851" i="4"/>
  <c r="I1851" i="4"/>
  <c r="H1852" i="4"/>
  <c r="I1852" i="4"/>
  <c r="H1853" i="4"/>
  <c r="I1853" i="4"/>
  <c r="H1854" i="4"/>
  <c r="I1854" i="4"/>
  <c r="H1855" i="4"/>
  <c r="I1855" i="4"/>
  <c r="H1856" i="4"/>
  <c r="I1856" i="4"/>
  <c r="H1857" i="4"/>
  <c r="I1857" i="4"/>
  <c r="H1858" i="4"/>
  <c r="I1858" i="4"/>
  <c r="H1859" i="4"/>
  <c r="I1859" i="4"/>
  <c r="H1860" i="4"/>
  <c r="I1860" i="4"/>
  <c r="H1861" i="4"/>
  <c r="I1861" i="4"/>
  <c r="H1862" i="4"/>
  <c r="I1862" i="4"/>
  <c r="H1863" i="4"/>
  <c r="I1863" i="4"/>
  <c r="H1864" i="4"/>
  <c r="I1864" i="4"/>
  <c r="I1865" i="4"/>
  <c r="I1866" i="4"/>
  <c r="H1867" i="4"/>
  <c r="I1867" i="4"/>
  <c r="H1868" i="4"/>
  <c r="I1868" i="4"/>
  <c r="H1869" i="4"/>
  <c r="I1869" i="4"/>
  <c r="H1870" i="4"/>
  <c r="I1870" i="4"/>
  <c r="H1871" i="4"/>
  <c r="I1871" i="4"/>
  <c r="H1872" i="4"/>
  <c r="I1872" i="4"/>
  <c r="I1873" i="4"/>
  <c r="H1874" i="4"/>
  <c r="I1874" i="4"/>
  <c r="H1875" i="4"/>
  <c r="I1875" i="4"/>
  <c r="H1876" i="4"/>
  <c r="I1876" i="4"/>
  <c r="H1877" i="4"/>
  <c r="I1877" i="4"/>
  <c r="H1878" i="4"/>
  <c r="I1878" i="4"/>
  <c r="H1879" i="4"/>
  <c r="I1879" i="4"/>
  <c r="H1880" i="4"/>
  <c r="I1880" i="4"/>
  <c r="H1881" i="4"/>
  <c r="I1881" i="4"/>
  <c r="H1882" i="4"/>
  <c r="I1882" i="4"/>
  <c r="H1883" i="4"/>
  <c r="I1883" i="4"/>
  <c r="I1884" i="4"/>
  <c r="I1885" i="4"/>
  <c r="H1886" i="4"/>
  <c r="I1886" i="4"/>
  <c r="I1887" i="4"/>
  <c r="I1888" i="4"/>
  <c r="H1889" i="4"/>
  <c r="I1889" i="4"/>
  <c r="I1890" i="4"/>
  <c r="I1891" i="4"/>
  <c r="I1892" i="4"/>
  <c r="I1893" i="4"/>
  <c r="H1894" i="4"/>
  <c r="I1894" i="4"/>
  <c r="H1895" i="4"/>
  <c r="I1895" i="4"/>
  <c r="H1896" i="4"/>
  <c r="I1896" i="4"/>
  <c r="H1897" i="4"/>
  <c r="I1897" i="4"/>
  <c r="H1898" i="4"/>
  <c r="I1898" i="4"/>
  <c r="H1899" i="4"/>
  <c r="I1899" i="4"/>
  <c r="H1900" i="4"/>
  <c r="I1900" i="4"/>
  <c r="I1901" i="4"/>
  <c r="H1902" i="4"/>
  <c r="I1902" i="4"/>
  <c r="H1903" i="4"/>
  <c r="I1903" i="4"/>
  <c r="H1904" i="4"/>
  <c r="I1904" i="4"/>
  <c r="I1905" i="4"/>
  <c r="I1906" i="4"/>
  <c r="H1907" i="4"/>
  <c r="I1907" i="4"/>
  <c r="H1908" i="4"/>
  <c r="I1908" i="4"/>
  <c r="H1909" i="4"/>
  <c r="I1909" i="4"/>
  <c r="H1910" i="4"/>
  <c r="I1910" i="4"/>
  <c r="H1911" i="4"/>
  <c r="I1911" i="4"/>
  <c r="H1912" i="4"/>
  <c r="I1912" i="4"/>
  <c r="H1913" i="4"/>
  <c r="I1913" i="4"/>
  <c r="H1914" i="4"/>
  <c r="I1914" i="4"/>
  <c r="H1915" i="4"/>
  <c r="I1915" i="4"/>
  <c r="H1916" i="4"/>
  <c r="I1916" i="4"/>
  <c r="H1917" i="4"/>
  <c r="I1917" i="4"/>
  <c r="H1918" i="4"/>
  <c r="I1918" i="4"/>
  <c r="H1919" i="4"/>
  <c r="I1919" i="4"/>
  <c r="H1920" i="4"/>
  <c r="I1920" i="4"/>
  <c r="H1921" i="4"/>
  <c r="I1921" i="4"/>
  <c r="H1922" i="4"/>
  <c r="I1922" i="4"/>
  <c r="H1923" i="4"/>
  <c r="I1923" i="4"/>
  <c r="H1924" i="4"/>
  <c r="I1924" i="4"/>
  <c r="H1925" i="4"/>
  <c r="I1925" i="4"/>
  <c r="H1926" i="4"/>
  <c r="I1926" i="4"/>
  <c r="H1927" i="4"/>
  <c r="I1927" i="4"/>
  <c r="H1928" i="4"/>
  <c r="I1928" i="4"/>
  <c r="H1929" i="4"/>
  <c r="I1929" i="4"/>
  <c r="H1930" i="4"/>
  <c r="I1930" i="4"/>
  <c r="H1931" i="4"/>
  <c r="I1931" i="4"/>
  <c r="H1932" i="4"/>
  <c r="I1932" i="4"/>
  <c r="H1933" i="4"/>
  <c r="I1933" i="4"/>
  <c r="H1934" i="4"/>
  <c r="I1934" i="4"/>
  <c r="H1935" i="4"/>
  <c r="I1935" i="4"/>
  <c r="H1936" i="4"/>
  <c r="I1936" i="4"/>
  <c r="H1937" i="4"/>
  <c r="I1937" i="4"/>
  <c r="H1938" i="4"/>
  <c r="I1938" i="4"/>
  <c r="H1939" i="4"/>
  <c r="I1939" i="4"/>
  <c r="H1940" i="4"/>
  <c r="I1940" i="4"/>
  <c r="H1941" i="4"/>
  <c r="I1941" i="4"/>
  <c r="H1942" i="4"/>
  <c r="I1942" i="4"/>
  <c r="H1943" i="4"/>
  <c r="I1943" i="4"/>
  <c r="H1944" i="4"/>
  <c r="I1944" i="4"/>
  <c r="H1945" i="4"/>
  <c r="I1945" i="4"/>
  <c r="H1946" i="4"/>
  <c r="I1946" i="4"/>
  <c r="H1947" i="4"/>
  <c r="I1947" i="4"/>
  <c r="H1948" i="4"/>
  <c r="I1948" i="4"/>
  <c r="H1949" i="4"/>
  <c r="I1949" i="4"/>
  <c r="H1950" i="4"/>
  <c r="I1950" i="4"/>
  <c r="H1951" i="4"/>
  <c r="I1951" i="4"/>
  <c r="H1952" i="4"/>
  <c r="I1952" i="4"/>
  <c r="H1953" i="4"/>
  <c r="I1953" i="4"/>
  <c r="H1954" i="4"/>
  <c r="I1954" i="4"/>
  <c r="H1955" i="4"/>
  <c r="I1955" i="4"/>
  <c r="H1956" i="4"/>
  <c r="I1956" i="4"/>
  <c r="H1957" i="4"/>
  <c r="I1957" i="4"/>
  <c r="H1958" i="4"/>
  <c r="I1958" i="4"/>
  <c r="H1959" i="4"/>
  <c r="I1959" i="4"/>
  <c r="H1960" i="4"/>
  <c r="I1960" i="4"/>
  <c r="H1961" i="4"/>
  <c r="I1961" i="4"/>
  <c r="H1962" i="4"/>
  <c r="I1962" i="4"/>
  <c r="H1963" i="4"/>
  <c r="I1963" i="4"/>
  <c r="H1964" i="4"/>
  <c r="I1964" i="4"/>
  <c r="H1965" i="4"/>
  <c r="I1965" i="4"/>
  <c r="H1966" i="4"/>
  <c r="I1966" i="4"/>
  <c r="H1967" i="4"/>
  <c r="I1967" i="4"/>
  <c r="H1968" i="4"/>
  <c r="I1968" i="4"/>
  <c r="H1969" i="4"/>
  <c r="I1969" i="4"/>
  <c r="H1970" i="4"/>
  <c r="I1970" i="4"/>
  <c r="H1971" i="4"/>
  <c r="I1971" i="4"/>
  <c r="H1972" i="4"/>
  <c r="I1972" i="4"/>
  <c r="H1973" i="4"/>
  <c r="I1973" i="4"/>
  <c r="H1974" i="4"/>
  <c r="I1974" i="4"/>
  <c r="H1975" i="4"/>
  <c r="I1975" i="4"/>
  <c r="H1976" i="4"/>
  <c r="I1976" i="4"/>
  <c r="H1977" i="4"/>
  <c r="I1977" i="4"/>
  <c r="H1978" i="4"/>
  <c r="I1978" i="4"/>
  <c r="H1979" i="4"/>
  <c r="I1979" i="4"/>
  <c r="H1980" i="4"/>
  <c r="I1980" i="4"/>
  <c r="H1981" i="4"/>
  <c r="I1981" i="4"/>
  <c r="H1982" i="4"/>
  <c r="I1982" i="4"/>
  <c r="H1983" i="4"/>
  <c r="I1983" i="4"/>
  <c r="H1984" i="4"/>
  <c r="I1984" i="4"/>
  <c r="H1985" i="4"/>
  <c r="I1985" i="4"/>
  <c r="H1986" i="4"/>
  <c r="I1986" i="4"/>
  <c r="H1987" i="4"/>
  <c r="I1987" i="4"/>
  <c r="H1988" i="4"/>
  <c r="I1988" i="4"/>
  <c r="H1989" i="4"/>
  <c r="I1989" i="4"/>
  <c r="H1990" i="4"/>
  <c r="I1990" i="4"/>
  <c r="H1991" i="4"/>
  <c r="I1991" i="4"/>
  <c r="H1992" i="4"/>
  <c r="I1992" i="4"/>
  <c r="H1993" i="4"/>
  <c r="I1993" i="4"/>
  <c r="H1994" i="4"/>
  <c r="I1994" i="4"/>
  <c r="H1995" i="4"/>
  <c r="I1995" i="4"/>
  <c r="H1996" i="4"/>
  <c r="I1996" i="4"/>
  <c r="H1997" i="4"/>
  <c r="I1997" i="4"/>
  <c r="H1998" i="4"/>
  <c r="I1998" i="4"/>
  <c r="H1999" i="4"/>
  <c r="I1999" i="4"/>
  <c r="H2000" i="4"/>
  <c r="I2000" i="4"/>
  <c r="H2001" i="4"/>
  <c r="I2001" i="4"/>
  <c r="H2002" i="4"/>
  <c r="I2002" i="4"/>
  <c r="H2003" i="4"/>
  <c r="I2003" i="4"/>
  <c r="H2004" i="4"/>
  <c r="I2004" i="4"/>
  <c r="H2005" i="4"/>
  <c r="I2005" i="4"/>
  <c r="H2006" i="4"/>
  <c r="I2006" i="4"/>
  <c r="H2007" i="4"/>
  <c r="I2007" i="4"/>
  <c r="H2008" i="4"/>
  <c r="I2008" i="4"/>
  <c r="H2009" i="4"/>
  <c r="I2009" i="4"/>
  <c r="H2010" i="4"/>
  <c r="I2010" i="4"/>
  <c r="H2011" i="4"/>
  <c r="I2011" i="4"/>
  <c r="H2012" i="4"/>
  <c r="I2012" i="4"/>
  <c r="H2013" i="4"/>
  <c r="I2013" i="4"/>
  <c r="H2014" i="4"/>
  <c r="I2014" i="4"/>
  <c r="H2015" i="4"/>
  <c r="I2015" i="4"/>
  <c r="H2016" i="4"/>
  <c r="I2016" i="4"/>
  <c r="H2017" i="4"/>
  <c r="I2017" i="4"/>
  <c r="H2018" i="4"/>
  <c r="I2018" i="4"/>
  <c r="H2019" i="4"/>
  <c r="I2019" i="4"/>
  <c r="H2020" i="4"/>
  <c r="I2020" i="4"/>
  <c r="H2021" i="4"/>
  <c r="I2021" i="4"/>
  <c r="I2022" i="4"/>
  <c r="H2023" i="4"/>
  <c r="I2023" i="4"/>
  <c r="H2024" i="4"/>
  <c r="I2024" i="4"/>
  <c r="H2025" i="4"/>
  <c r="I2025" i="4"/>
  <c r="H2026" i="4"/>
  <c r="I2026" i="4"/>
  <c r="H2027" i="4"/>
  <c r="I2027" i="4"/>
  <c r="H2028" i="4"/>
  <c r="I2028" i="4"/>
  <c r="H2029" i="4"/>
  <c r="I2029" i="4"/>
  <c r="H2030" i="4"/>
  <c r="I2030" i="4"/>
  <c r="H2031" i="4"/>
  <c r="I2031" i="4"/>
  <c r="H2032" i="4"/>
  <c r="I2032" i="4"/>
  <c r="H2033" i="4"/>
  <c r="I2033" i="4"/>
  <c r="H2034" i="4"/>
  <c r="I2034" i="4"/>
  <c r="H2035" i="4"/>
  <c r="I2035" i="4"/>
  <c r="H2036" i="4"/>
  <c r="I2036" i="4"/>
  <c r="H2037" i="4"/>
  <c r="I2037" i="4"/>
  <c r="H2038" i="4"/>
  <c r="I2038" i="4"/>
  <c r="H2039" i="4"/>
  <c r="I2039" i="4"/>
  <c r="H2040" i="4"/>
  <c r="I2040" i="4"/>
  <c r="I2041" i="4"/>
  <c r="H1707" i="4"/>
  <c r="I1707" i="4"/>
  <c r="H1708" i="4"/>
  <c r="I1708" i="4"/>
  <c r="H1709" i="4"/>
  <c r="I1709" i="4"/>
  <c r="H1710" i="4"/>
  <c r="I1710" i="4"/>
  <c r="H1711" i="4"/>
  <c r="I1711" i="4"/>
  <c r="H1712" i="4"/>
  <c r="I1712" i="4"/>
  <c r="H1686" i="4"/>
  <c r="I1686" i="4"/>
  <c r="H1687" i="4"/>
  <c r="I1687" i="4"/>
  <c r="H1688" i="4"/>
  <c r="I1688" i="4"/>
  <c r="H1689" i="4"/>
  <c r="I1689" i="4"/>
  <c r="H1690" i="4"/>
  <c r="I1690" i="4"/>
  <c r="H1691" i="4"/>
  <c r="I1691" i="4"/>
  <c r="H1692" i="4"/>
  <c r="I1692" i="4"/>
  <c r="H1693" i="4"/>
  <c r="I1693" i="4"/>
  <c r="H1642" i="4"/>
  <c r="I1642" i="4"/>
  <c r="H1643" i="4"/>
  <c r="I1643" i="4"/>
  <c r="I5" i="5"/>
  <c r="H6" i="5"/>
  <c r="I6" i="5"/>
  <c r="H8" i="5"/>
  <c r="I8" i="5"/>
  <c r="H10" i="5"/>
  <c r="H12" i="5"/>
  <c r="I12" i="5"/>
  <c r="H13" i="5"/>
  <c r="I13" i="5"/>
  <c r="H14" i="5"/>
  <c r="I14" i="5"/>
  <c r="H15" i="5"/>
  <c r="I15" i="5"/>
  <c r="I16" i="5"/>
  <c r="H17" i="5"/>
  <c r="H18" i="5"/>
  <c r="H19" i="5"/>
  <c r="I19" i="5"/>
  <c r="H20" i="5"/>
  <c r="I20" i="5"/>
  <c r="H21" i="5"/>
  <c r="I21" i="5"/>
  <c r="H23" i="5"/>
  <c r="I23" i="5"/>
  <c r="H24" i="5"/>
  <c r="I24" i="5"/>
  <c r="H26" i="5"/>
  <c r="I26" i="5"/>
  <c r="H28" i="5"/>
  <c r="I28" i="5"/>
  <c r="H30" i="5"/>
  <c r="I30" i="5"/>
  <c r="H32" i="5"/>
  <c r="H34" i="5"/>
  <c r="H36" i="5"/>
  <c r="I36" i="5"/>
  <c r="H37" i="5"/>
  <c r="H38" i="5"/>
  <c r="H40" i="5"/>
  <c r="I40" i="5"/>
  <c r="H42" i="5"/>
  <c r="I42" i="5"/>
  <c r="H44" i="5"/>
  <c r="I44" i="5"/>
  <c r="H45" i="5"/>
  <c r="I45" i="5"/>
  <c r="H46" i="5"/>
  <c r="I46" i="5"/>
  <c r="H48" i="5"/>
  <c r="I48" i="5"/>
  <c r="H49" i="5"/>
  <c r="H50" i="5"/>
  <c r="I50" i="5"/>
  <c r="H51" i="5"/>
  <c r="I51" i="5"/>
  <c r="H52" i="5"/>
  <c r="I52" i="5"/>
  <c r="H54" i="5"/>
  <c r="I54" i="5"/>
  <c r="H55" i="5"/>
  <c r="I55" i="5"/>
  <c r="H56" i="5"/>
  <c r="I56" i="5"/>
  <c r="H58" i="5"/>
  <c r="I58" i="5"/>
  <c r="H60" i="5"/>
  <c r="I60" i="5"/>
  <c r="H62" i="5"/>
  <c r="I62" i="5"/>
  <c r="H63" i="5"/>
  <c r="I63" i="5"/>
  <c r="H64" i="5"/>
  <c r="I64" i="5"/>
  <c r="H65" i="5"/>
  <c r="I65" i="5"/>
  <c r="H66" i="5"/>
  <c r="I66" i="5"/>
  <c r="H67" i="5"/>
  <c r="H68" i="5"/>
  <c r="I68" i="5"/>
  <c r="H70" i="5"/>
  <c r="I70" i="5"/>
  <c r="H72" i="5"/>
  <c r="I72" i="5"/>
  <c r="I73" i="5"/>
  <c r="H75" i="5"/>
  <c r="H77" i="5"/>
  <c r="I77" i="5"/>
  <c r="H79" i="5"/>
  <c r="I79" i="5"/>
  <c r="H81" i="5"/>
  <c r="I81" i="5"/>
  <c r="H82" i="5"/>
  <c r="I82" i="5"/>
  <c r="H83" i="5"/>
  <c r="I83" i="5"/>
  <c r="H84" i="5"/>
  <c r="I84" i="5"/>
  <c r="H85" i="5"/>
  <c r="H86" i="5"/>
  <c r="I86" i="5"/>
  <c r="H88" i="5"/>
  <c r="I88" i="5"/>
  <c r="H89" i="5"/>
  <c r="I89" i="5"/>
  <c r="H90" i="5"/>
  <c r="I90" i="5"/>
  <c r="H91" i="5"/>
  <c r="I91" i="5"/>
  <c r="H92" i="5"/>
  <c r="I92" i="5"/>
  <c r="H93" i="5"/>
  <c r="H94" i="5"/>
  <c r="I94" i="5"/>
  <c r="H95" i="5"/>
  <c r="I95" i="5"/>
  <c r="H96" i="5"/>
  <c r="I96" i="5"/>
  <c r="H97" i="5"/>
  <c r="I97" i="5"/>
  <c r="H98" i="5"/>
  <c r="I98" i="5"/>
  <c r="H99" i="5"/>
  <c r="I99" i="5"/>
  <c r="H100" i="5"/>
  <c r="I100" i="5"/>
  <c r="H102" i="5"/>
  <c r="I102" i="5"/>
  <c r="H104" i="5"/>
  <c r="I104" i="5"/>
  <c r="H105" i="5"/>
  <c r="I105" i="5"/>
  <c r="H106" i="5"/>
  <c r="I106" i="5"/>
  <c r="H107" i="5"/>
  <c r="I107" i="5"/>
  <c r="H108" i="5"/>
  <c r="I108" i="5"/>
  <c r="H109" i="5"/>
  <c r="I109" i="5"/>
  <c r="H110" i="5"/>
  <c r="I110" i="5"/>
  <c r="H111" i="5"/>
  <c r="I111" i="5"/>
  <c r="H112" i="5"/>
  <c r="I112" i="5"/>
  <c r="H114" i="5"/>
  <c r="I114" i="5"/>
  <c r="H116" i="5"/>
  <c r="I116" i="5"/>
  <c r="H117" i="5"/>
  <c r="I117" i="5"/>
  <c r="H118" i="5"/>
  <c r="I118" i="5"/>
  <c r="H120" i="5"/>
  <c r="I120" i="5"/>
  <c r="H122" i="5"/>
  <c r="I122" i="5"/>
  <c r="H123" i="5"/>
  <c r="I123" i="5"/>
  <c r="H124" i="5"/>
  <c r="I124" i="5"/>
  <c r="H125" i="5"/>
  <c r="I125" i="5"/>
  <c r="H126" i="5"/>
  <c r="I126" i="5"/>
  <c r="H127" i="5"/>
  <c r="I127" i="5"/>
  <c r="H128" i="5"/>
  <c r="I128" i="5"/>
  <c r="H130" i="5"/>
  <c r="I130" i="5"/>
  <c r="H132" i="5"/>
  <c r="I132" i="5"/>
  <c r="H133" i="5"/>
  <c r="I133" i="5"/>
  <c r="H134" i="5"/>
  <c r="I134" i="5"/>
  <c r="H135" i="5"/>
  <c r="I135" i="5"/>
  <c r="H137" i="5"/>
  <c r="I137" i="5"/>
  <c r="H138" i="5"/>
  <c r="I138" i="5"/>
  <c r="H139" i="5"/>
  <c r="I139" i="5"/>
  <c r="H141" i="5"/>
  <c r="I141" i="5"/>
  <c r="H142" i="5"/>
  <c r="I142" i="5"/>
  <c r="H143" i="5"/>
  <c r="I143" i="5"/>
  <c r="H144" i="5"/>
  <c r="I144" i="5"/>
  <c r="H145" i="5"/>
  <c r="I145" i="5"/>
  <c r="H147" i="5"/>
  <c r="I147" i="5"/>
  <c r="H149" i="5"/>
  <c r="I149" i="5"/>
  <c r="H151" i="5"/>
  <c r="I151" i="5"/>
  <c r="H152" i="5"/>
  <c r="I152" i="5"/>
  <c r="H153" i="5"/>
  <c r="I153" i="5"/>
  <c r="H155" i="5"/>
  <c r="I155" i="5"/>
  <c r="H157" i="5"/>
  <c r="I157" i="5"/>
  <c r="H158" i="5"/>
  <c r="I158" i="5"/>
  <c r="H159" i="5"/>
  <c r="I159" i="5"/>
  <c r="H160" i="5"/>
  <c r="I160" i="5"/>
  <c r="H161" i="5"/>
  <c r="I161" i="5"/>
  <c r="H162" i="5"/>
  <c r="I162" i="5"/>
  <c r="H163" i="5"/>
  <c r="I163" i="5"/>
  <c r="H164" i="5"/>
  <c r="I164" i="5"/>
  <c r="H165" i="5"/>
  <c r="I165" i="5"/>
  <c r="H166" i="5"/>
  <c r="I166" i="5"/>
  <c r="H167" i="5"/>
  <c r="I167" i="5"/>
  <c r="F168" i="5"/>
  <c r="G168" i="5"/>
  <c r="H168" i="5"/>
  <c r="I168" i="5"/>
  <c r="H169" i="5"/>
  <c r="I169" i="5"/>
  <c r="H171" i="5"/>
  <c r="I171" i="5"/>
  <c r="H172" i="5"/>
  <c r="I172" i="5"/>
  <c r="H173" i="5"/>
  <c r="I173" i="5"/>
  <c r="H174" i="5"/>
  <c r="I174" i="5"/>
  <c r="H175" i="5"/>
  <c r="I175" i="5"/>
  <c r="H176" i="5"/>
  <c r="I176" i="5"/>
  <c r="H177" i="5"/>
  <c r="I177" i="5"/>
  <c r="H178" i="5"/>
  <c r="I178" i="5"/>
  <c r="H179" i="5"/>
  <c r="I179" i="5"/>
  <c r="H180" i="5"/>
  <c r="I180" i="5"/>
  <c r="H181" i="5"/>
  <c r="I181" i="5"/>
  <c r="H182" i="5"/>
  <c r="I182" i="5"/>
  <c r="H183" i="5"/>
  <c r="I183" i="5"/>
  <c r="H184" i="5"/>
  <c r="I184" i="5"/>
  <c r="H185" i="5"/>
  <c r="I185" i="5"/>
  <c r="H186" i="5"/>
  <c r="I186" i="5"/>
  <c r="H187" i="5"/>
  <c r="I187" i="5"/>
  <c r="H188" i="5"/>
  <c r="I188" i="5"/>
  <c r="H189" i="5"/>
  <c r="I189" i="5"/>
  <c r="H190" i="5"/>
  <c r="I190" i="5"/>
  <c r="H191" i="5"/>
  <c r="I191" i="5"/>
  <c r="H192" i="5"/>
  <c r="I192" i="5"/>
  <c r="H193" i="5"/>
  <c r="I193" i="5"/>
  <c r="H195" i="5"/>
  <c r="I195" i="5"/>
  <c r="H196" i="5"/>
  <c r="I196" i="5"/>
  <c r="H197" i="5"/>
  <c r="I197" i="5"/>
  <c r="H198" i="5"/>
  <c r="I198" i="5"/>
  <c r="H199" i="5"/>
  <c r="I199" i="5"/>
  <c r="H200" i="5"/>
  <c r="I200" i="5"/>
  <c r="H201" i="5"/>
  <c r="I201" i="5"/>
  <c r="H202" i="5"/>
  <c r="I202" i="5"/>
  <c r="H203" i="5"/>
  <c r="I203" i="5"/>
  <c r="H204" i="5"/>
  <c r="I204" i="5"/>
  <c r="H205" i="5"/>
  <c r="H206" i="5"/>
  <c r="I206" i="5"/>
  <c r="H207" i="5"/>
  <c r="I207" i="5"/>
  <c r="H208" i="5"/>
  <c r="I208" i="5"/>
  <c r="H209" i="5"/>
  <c r="I209" i="5"/>
  <c r="H210" i="5"/>
  <c r="I210" i="5"/>
  <c r="H211" i="5"/>
  <c r="I211" i="5"/>
  <c r="H212" i="5"/>
  <c r="I212" i="5"/>
  <c r="H213" i="5"/>
  <c r="I213" i="5"/>
  <c r="H214" i="5"/>
  <c r="I214" i="5"/>
  <c r="H215" i="5"/>
  <c r="I215" i="5"/>
  <c r="H216" i="5"/>
  <c r="I216" i="5"/>
  <c r="H217" i="5"/>
  <c r="I217" i="5"/>
  <c r="H218" i="5"/>
  <c r="I218" i="5"/>
  <c r="H219" i="5"/>
  <c r="I219" i="5"/>
  <c r="H220" i="5"/>
  <c r="I220" i="5"/>
  <c r="H221" i="5"/>
  <c r="I221" i="5"/>
  <c r="H222" i="5"/>
  <c r="I222" i="5"/>
  <c r="H223" i="5"/>
  <c r="I223" i="5"/>
  <c r="H224" i="5"/>
  <c r="I224" i="5"/>
  <c r="H225" i="5"/>
  <c r="I225" i="5"/>
  <c r="H226" i="5"/>
  <c r="I226" i="5"/>
  <c r="H227" i="5"/>
  <c r="I227" i="5"/>
  <c r="H228" i="5"/>
  <c r="I228" i="5"/>
  <c r="H229" i="5"/>
  <c r="I229" i="5"/>
  <c r="H230" i="5"/>
  <c r="I230" i="5"/>
  <c r="H231" i="5"/>
  <c r="I231" i="5"/>
  <c r="H232" i="5"/>
  <c r="I232" i="5"/>
  <c r="H233" i="5"/>
  <c r="I233" i="5"/>
  <c r="I234" i="5"/>
  <c r="I235" i="5"/>
  <c r="I236" i="5"/>
  <c r="H237" i="5"/>
  <c r="I237" i="5"/>
  <c r="H238" i="5"/>
  <c r="I238" i="5"/>
  <c r="H239" i="5"/>
  <c r="I239" i="5"/>
  <c r="H240" i="5"/>
  <c r="I240" i="5"/>
  <c r="H241" i="5"/>
  <c r="I241" i="5"/>
  <c r="H242" i="5"/>
  <c r="H243" i="5"/>
  <c r="I243" i="5"/>
  <c r="I244" i="5"/>
  <c r="H246" i="5"/>
  <c r="I246" i="5"/>
  <c r="H247" i="5"/>
  <c r="I247" i="5"/>
  <c r="H249" i="5"/>
  <c r="I249" i="5"/>
  <c r="H250" i="5"/>
  <c r="I250" i="5"/>
  <c r="H251" i="5"/>
  <c r="I251" i="5"/>
  <c r="H252" i="5"/>
  <c r="I252" i="5"/>
  <c r="I253" i="5"/>
  <c r="H254" i="5"/>
  <c r="I254" i="5"/>
  <c r="H255" i="5"/>
  <c r="I255" i="5"/>
  <c r="H256" i="5"/>
  <c r="I256" i="5"/>
  <c r="H257" i="5"/>
  <c r="I257" i="5"/>
  <c r="H259" i="5"/>
  <c r="I259" i="5"/>
  <c r="H260" i="5"/>
  <c r="I260" i="5"/>
  <c r="H261" i="5"/>
  <c r="I261" i="5"/>
  <c r="H262" i="5"/>
  <c r="I262" i="5"/>
  <c r="H263" i="5"/>
  <c r="I263" i="5"/>
  <c r="H264" i="5"/>
  <c r="I264" i="5"/>
  <c r="H265" i="5"/>
  <c r="I265" i="5"/>
  <c r="H266" i="5"/>
  <c r="I266" i="5"/>
  <c r="H267" i="5"/>
  <c r="I267" i="5"/>
  <c r="H268" i="5"/>
  <c r="I268" i="5"/>
  <c r="H270" i="5"/>
  <c r="H271" i="5"/>
  <c r="I271" i="5"/>
  <c r="H274" i="5"/>
  <c r="I274" i="5"/>
  <c r="H275" i="5"/>
  <c r="I275" i="5"/>
  <c r="H276" i="5"/>
  <c r="I276" i="5"/>
  <c r="H277" i="5"/>
  <c r="I277" i="5"/>
  <c r="H278" i="5"/>
  <c r="I278" i="5"/>
  <c r="H279" i="5"/>
  <c r="I279" i="5"/>
  <c r="H280" i="5"/>
  <c r="I280" i="5"/>
  <c r="H281" i="5"/>
  <c r="I281" i="5"/>
  <c r="H282" i="5"/>
  <c r="I282" i="5"/>
  <c r="H283" i="5"/>
  <c r="I283" i="5"/>
  <c r="H284" i="5"/>
  <c r="I284" i="5"/>
  <c r="H285" i="5"/>
  <c r="I285" i="5"/>
  <c r="H286" i="5"/>
  <c r="I286" i="5"/>
  <c r="I287" i="5"/>
  <c r="I288" i="5"/>
  <c r="I289" i="5"/>
  <c r="I290" i="5"/>
  <c r="I291" i="5"/>
  <c r="I292" i="5"/>
  <c r="I293" i="5"/>
  <c r="H294" i="5"/>
  <c r="I294" i="5"/>
  <c r="H295" i="5"/>
  <c r="I295" i="5"/>
  <c r="H296" i="5"/>
  <c r="I296" i="5"/>
  <c r="H297" i="5"/>
  <c r="I297" i="5"/>
  <c r="H298" i="5"/>
  <c r="I298" i="5"/>
  <c r="H299" i="5"/>
  <c r="I299" i="5"/>
  <c r="H300" i="5"/>
  <c r="I300" i="5"/>
  <c r="H301" i="5"/>
  <c r="I301" i="5"/>
  <c r="H302" i="5"/>
  <c r="I302" i="5"/>
  <c r="H303" i="5"/>
  <c r="I303" i="5"/>
  <c r="H304" i="5"/>
  <c r="I304" i="5"/>
  <c r="H305" i="5"/>
  <c r="I305" i="5"/>
  <c r="H306" i="5"/>
  <c r="I306" i="5"/>
  <c r="H307" i="5"/>
  <c r="I307" i="5"/>
  <c r="H308" i="5"/>
  <c r="I308" i="5"/>
  <c r="H309" i="5"/>
  <c r="I309" i="5"/>
  <c r="H310" i="5"/>
  <c r="I310" i="5"/>
  <c r="H311" i="5"/>
  <c r="I311" i="5"/>
  <c r="H313" i="5"/>
  <c r="I313" i="5"/>
  <c r="H314" i="5"/>
  <c r="I314" i="5"/>
  <c r="H315" i="5"/>
  <c r="I315" i="5"/>
  <c r="H316" i="5"/>
  <c r="I316" i="5"/>
  <c r="H318" i="5"/>
  <c r="I318" i="5"/>
  <c r="H319" i="5"/>
  <c r="I319" i="5"/>
  <c r="H320" i="5"/>
  <c r="I320" i="5"/>
  <c r="H321" i="5"/>
  <c r="I321" i="5"/>
  <c r="H322" i="5"/>
  <c r="I322" i="5"/>
  <c r="H323" i="5"/>
  <c r="I323" i="5"/>
  <c r="H324" i="5"/>
  <c r="H325" i="5"/>
  <c r="I325" i="5"/>
  <c r="H326" i="5"/>
  <c r="I326" i="5"/>
  <c r="H327" i="5"/>
  <c r="I327" i="5"/>
  <c r="H328" i="5"/>
  <c r="I328" i="5"/>
  <c r="H329" i="5"/>
  <c r="I329" i="5"/>
  <c r="H330" i="5"/>
  <c r="I330" i="5"/>
  <c r="H331" i="5"/>
  <c r="I331" i="5"/>
  <c r="H333" i="5"/>
  <c r="I333" i="5"/>
  <c r="H335" i="5"/>
  <c r="I335" i="5"/>
  <c r="H337" i="5"/>
  <c r="I337" i="5"/>
  <c r="H339" i="5"/>
  <c r="I339" i="5"/>
  <c r="H341" i="5"/>
  <c r="I341" i="5"/>
  <c r="H342" i="5"/>
  <c r="I342" i="5"/>
  <c r="H343" i="5"/>
  <c r="I343" i="5"/>
  <c r="H344" i="5"/>
  <c r="I344" i="5"/>
  <c r="H346" i="5"/>
  <c r="H347" i="5"/>
  <c r="H348" i="5"/>
  <c r="I348" i="5"/>
  <c r="H349" i="5"/>
  <c r="H350" i="5"/>
  <c r="I350" i="5"/>
  <c r="H351" i="5"/>
  <c r="H353" i="5"/>
  <c r="I353" i="5"/>
  <c r="H355" i="5"/>
  <c r="I355" i="5"/>
  <c r="H357" i="5"/>
  <c r="I357" i="5"/>
  <c r="I358" i="5"/>
  <c r="I360" i="5"/>
  <c r="H362" i="5"/>
  <c r="I362" i="5"/>
  <c r="H363" i="5"/>
  <c r="I363" i="5"/>
  <c r="H365" i="5"/>
  <c r="I365" i="5"/>
  <c r="H366" i="5"/>
  <c r="I366" i="5"/>
  <c r="H367" i="5"/>
  <c r="I367" i="5"/>
  <c r="H368" i="5"/>
  <c r="I368" i="5"/>
  <c r="H369" i="5"/>
  <c r="I369" i="5"/>
  <c r="H370" i="5"/>
  <c r="I370" i="5"/>
  <c r="H371" i="5"/>
  <c r="I371" i="5"/>
  <c r="H372" i="5"/>
  <c r="I372" i="5"/>
  <c r="H373" i="5"/>
  <c r="I373" i="5"/>
  <c r="H374" i="5"/>
  <c r="I374" i="5"/>
  <c r="H375" i="5"/>
  <c r="I375" i="5"/>
  <c r="H376" i="5"/>
  <c r="I376" i="5"/>
  <c r="H377" i="5"/>
  <c r="I377" i="5"/>
  <c r="H378" i="5"/>
  <c r="I378" i="5"/>
  <c r="H379" i="5"/>
  <c r="I379" i="5"/>
  <c r="I380" i="5"/>
  <c r="H381" i="5"/>
  <c r="I381" i="5"/>
  <c r="H383" i="5"/>
  <c r="I383" i="5"/>
  <c r="H384" i="5"/>
  <c r="H385" i="5"/>
  <c r="I385" i="5"/>
  <c r="H386" i="5"/>
  <c r="I386" i="5"/>
  <c r="H387" i="5"/>
  <c r="H388" i="5"/>
  <c r="I388" i="5"/>
  <c r="H389" i="5"/>
  <c r="H390" i="5"/>
  <c r="I390" i="5"/>
  <c r="H392" i="5"/>
  <c r="I392" i="5"/>
  <c r="H393" i="5"/>
  <c r="I393" i="5"/>
  <c r="H394" i="5"/>
  <c r="I394" i="5"/>
  <c r="H395" i="5"/>
  <c r="I395" i="5"/>
  <c r="H396" i="5"/>
  <c r="I396" i="5"/>
  <c r="H397" i="5"/>
  <c r="I397" i="5"/>
  <c r="H398" i="5"/>
  <c r="I398" i="5"/>
  <c r="H399" i="5"/>
  <c r="I399" i="5"/>
  <c r="H400" i="5"/>
  <c r="I400" i="5"/>
  <c r="H401" i="5"/>
  <c r="I401" i="5"/>
  <c r="H402" i="5"/>
  <c r="I402" i="5"/>
  <c r="H403" i="5"/>
  <c r="I403" i="5"/>
  <c r="H404" i="5"/>
  <c r="I404" i="5"/>
  <c r="H411" i="5"/>
  <c r="I411" i="5"/>
  <c r="I413" i="5"/>
  <c r="H414" i="5"/>
  <c r="I414" i="5"/>
  <c r="H415" i="5"/>
  <c r="I415" i="5"/>
  <c r="H416" i="5"/>
  <c r="I416" i="5"/>
  <c r="H417" i="5"/>
  <c r="I417" i="5"/>
  <c r="H418" i="5"/>
  <c r="I418" i="5"/>
  <c r="H419" i="5"/>
  <c r="I419" i="5"/>
  <c r="H420" i="5"/>
  <c r="I420" i="5"/>
  <c r="H422" i="5"/>
  <c r="I422" i="5"/>
  <c r="H424" i="5"/>
  <c r="I424" i="5"/>
  <c r="H428" i="5"/>
  <c r="I428" i="5"/>
  <c r="H429" i="5"/>
  <c r="H430" i="5"/>
  <c r="I430" i="5"/>
  <c r="H431" i="5"/>
  <c r="I431" i="5"/>
  <c r="H432" i="5"/>
  <c r="I432" i="5"/>
  <c r="H433" i="5"/>
  <c r="I433" i="5"/>
  <c r="H434" i="5"/>
  <c r="I434" i="5"/>
  <c r="H435" i="5"/>
  <c r="I435" i="5"/>
  <c r="H436" i="5"/>
  <c r="I436" i="5"/>
  <c r="H437" i="5"/>
  <c r="I437" i="5"/>
  <c r="H438" i="5"/>
  <c r="I438" i="5"/>
  <c r="H439" i="5"/>
  <c r="I439" i="5"/>
  <c r="H440" i="5"/>
  <c r="I440" i="5"/>
  <c r="I441" i="5"/>
  <c r="H442" i="5"/>
  <c r="I442" i="5"/>
  <c r="H443" i="5"/>
  <c r="I443" i="5"/>
  <c r="H444" i="5"/>
  <c r="I444" i="5"/>
  <c r="I445" i="5"/>
  <c r="H446" i="5"/>
  <c r="I446" i="5"/>
  <c r="H447" i="5"/>
  <c r="I447" i="5"/>
  <c r="H448" i="5"/>
  <c r="I448" i="5"/>
  <c r="H449" i="5"/>
  <c r="I449" i="5"/>
  <c r="H450" i="5"/>
  <c r="I450" i="5"/>
  <c r="H451" i="5"/>
  <c r="I451" i="5"/>
  <c r="I452" i="5"/>
  <c r="I453" i="5"/>
  <c r="I454" i="5"/>
  <c r="H455" i="5"/>
  <c r="I455" i="5"/>
  <c r="H456" i="5"/>
  <c r="I456" i="5"/>
  <c r="H457" i="5"/>
  <c r="I457" i="5"/>
  <c r="I458" i="5"/>
  <c r="I459" i="5"/>
  <c r="H460" i="5"/>
  <c r="I460" i="5"/>
  <c r="H461" i="5"/>
  <c r="I461" i="5"/>
  <c r="H462" i="5"/>
  <c r="I462" i="5"/>
  <c r="H463" i="5"/>
  <c r="I463" i="5"/>
  <c r="H464" i="5"/>
  <c r="I464" i="5"/>
  <c r="H466" i="5"/>
  <c r="I466" i="5"/>
  <c r="H468" i="5"/>
  <c r="I468" i="5"/>
  <c r="H470" i="5"/>
  <c r="I470" i="5"/>
  <c r="H472" i="5"/>
  <c r="I472" i="5"/>
  <c r="H474" i="5"/>
  <c r="I474" i="5"/>
  <c r="H476" i="5"/>
  <c r="I476" i="5"/>
  <c r="H478" i="5"/>
  <c r="I478" i="5"/>
  <c r="H480" i="5"/>
  <c r="I480" i="5"/>
  <c r="H481" i="5"/>
  <c r="I481" i="5"/>
  <c r="H482" i="5"/>
  <c r="I482" i="5"/>
  <c r="I483" i="5"/>
  <c r="I484" i="5"/>
  <c r="I485" i="5"/>
  <c r="H486" i="5"/>
  <c r="I486" i="5"/>
  <c r="H487" i="5"/>
  <c r="I487" i="5"/>
  <c r="H488" i="5"/>
  <c r="I488" i="5"/>
  <c r="I489" i="5"/>
  <c r="H490" i="5"/>
  <c r="I490" i="5"/>
  <c r="I491" i="5"/>
  <c r="H492" i="5"/>
  <c r="I492" i="5"/>
  <c r="I493" i="5"/>
  <c r="I494" i="5"/>
  <c r="I495" i="5"/>
  <c r="I497" i="5"/>
  <c r="I498" i="5"/>
  <c r="I499" i="5"/>
  <c r="I500" i="5"/>
  <c r="H501" i="5"/>
  <c r="I501" i="5"/>
  <c r="H503" i="5"/>
  <c r="I503" i="5"/>
  <c r="H504" i="5"/>
  <c r="I504" i="5"/>
  <c r="H506" i="5"/>
  <c r="I506" i="5"/>
  <c r="H507" i="5"/>
  <c r="I507" i="5"/>
  <c r="H509" i="5"/>
  <c r="I509" i="5"/>
  <c r="H511" i="5"/>
  <c r="I511" i="5"/>
  <c r="H512" i="5"/>
  <c r="I512" i="5"/>
  <c r="H513" i="5"/>
  <c r="I513" i="5"/>
  <c r="H514" i="5"/>
  <c r="I514" i="5"/>
  <c r="H515" i="5"/>
  <c r="I515" i="5"/>
  <c r="H516" i="5"/>
  <c r="I516" i="5"/>
  <c r="H517" i="5"/>
  <c r="I517" i="5"/>
  <c r="H519" i="5"/>
  <c r="I519" i="5"/>
  <c r="H520" i="5"/>
  <c r="I520" i="5"/>
  <c r="H521" i="5"/>
  <c r="I521" i="5"/>
  <c r="H522" i="5"/>
  <c r="I522" i="5"/>
  <c r="H523" i="5"/>
  <c r="I523" i="5"/>
  <c r="H524" i="5"/>
  <c r="I524" i="5"/>
  <c r="H525" i="5"/>
  <c r="I525" i="5"/>
  <c r="H526" i="5"/>
  <c r="I526" i="5"/>
  <c r="H527" i="5"/>
  <c r="I527" i="5"/>
  <c r="H528" i="5"/>
  <c r="I528" i="5"/>
  <c r="H529" i="5"/>
  <c r="I529" i="5"/>
  <c r="H530" i="5"/>
  <c r="I530" i="5"/>
  <c r="H531" i="5"/>
  <c r="I531" i="5"/>
  <c r="I532" i="5"/>
  <c r="H533" i="5"/>
  <c r="I533" i="5"/>
  <c r="H534" i="5"/>
  <c r="I534" i="5"/>
  <c r="H535" i="5"/>
  <c r="I535" i="5"/>
  <c r="H536" i="5"/>
  <c r="I536" i="5"/>
  <c r="I537" i="5"/>
  <c r="H538" i="5"/>
  <c r="I538" i="5"/>
  <c r="H539" i="5"/>
  <c r="I539" i="5"/>
  <c r="H540" i="5"/>
  <c r="I540" i="5"/>
  <c r="H541" i="5"/>
  <c r="I541" i="5"/>
  <c r="H542" i="5"/>
  <c r="I542" i="5"/>
  <c r="H543" i="5"/>
  <c r="I543" i="5"/>
  <c r="H544" i="5"/>
  <c r="I544" i="5"/>
  <c r="H545" i="5"/>
  <c r="I545" i="5"/>
  <c r="H546" i="5"/>
  <c r="I546" i="5"/>
  <c r="I547" i="5"/>
  <c r="H548" i="5"/>
  <c r="I548" i="5"/>
  <c r="H549" i="5"/>
  <c r="I549" i="5"/>
  <c r="H550" i="5"/>
  <c r="I550" i="5"/>
  <c r="H551" i="5"/>
  <c r="I551" i="5"/>
  <c r="H552" i="5"/>
  <c r="I552" i="5"/>
  <c r="H553" i="5"/>
  <c r="I553" i="5"/>
  <c r="H554" i="5"/>
  <c r="I554" i="5"/>
  <c r="H555" i="5"/>
  <c r="I555" i="5"/>
  <c r="H556" i="5"/>
  <c r="I556" i="5"/>
  <c r="H557" i="5"/>
  <c r="I557" i="5"/>
  <c r="H558" i="5"/>
  <c r="I558" i="5"/>
  <c r="H560" i="5"/>
  <c r="I560" i="5"/>
  <c r="H561" i="5"/>
  <c r="I561" i="5"/>
  <c r="H563" i="5"/>
  <c r="I563" i="5"/>
  <c r="H564" i="5"/>
  <c r="I564" i="5"/>
  <c r="H565" i="5"/>
  <c r="I565" i="5"/>
  <c r="H566" i="5"/>
  <c r="I566" i="5"/>
  <c r="H567" i="5"/>
  <c r="I567" i="5"/>
  <c r="H568" i="5"/>
  <c r="I568" i="5"/>
  <c r="H569" i="5"/>
  <c r="I569" i="5"/>
  <c r="H570" i="5"/>
  <c r="I570" i="5"/>
  <c r="H571" i="5"/>
  <c r="I571" i="5"/>
  <c r="H572" i="5"/>
  <c r="I572" i="5"/>
  <c r="H573" i="5"/>
  <c r="I573" i="5"/>
  <c r="I574" i="5"/>
  <c r="H575" i="5"/>
  <c r="I575" i="5"/>
  <c r="H577" i="5"/>
  <c r="I577" i="5"/>
  <c r="H579" i="5"/>
  <c r="I579" i="5"/>
  <c r="H581" i="5"/>
  <c r="I581" i="5"/>
  <c r="H583" i="5"/>
  <c r="I583" i="5"/>
  <c r="H584" i="5"/>
  <c r="I584" i="5"/>
  <c r="H585" i="5"/>
  <c r="I585" i="5"/>
  <c r="H586" i="5"/>
  <c r="I586" i="5"/>
  <c r="H587" i="5"/>
  <c r="I587" i="5"/>
  <c r="H589" i="5"/>
  <c r="I589" i="5"/>
  <c r="H590" i="5"/>
  <c r="I590" i="5"/>
  <c r="H591" i="5"/>
  <c r="I591" i="5"/>
  <c r="H592" i="5"/>
  <c r="I592" i="5"/>
  <c r="H593" i="5"/>
  <c r="I593" i="5"/>
  <c r="H594" i="5"/>
  <c r="I594" i="5"/>
  <c r="H595" i="5"/>
  <c r="I595" i="5"/>
  <c r="H596" i="5"/>
  <c r="I596" i="5"/>
  <c r="H597" i="5"/>
  <c r="I597" i="5"/>
  <c r="H598" i="5"/>
  <c r="I598" i="5"/>
  <c r="H599" i="5"/>
  <c r="I599" i="5"/>
  <c r="H600" i="5"/>
  <c r="I600" i="5"/>
  <c r="H601" i="5"/>
  <c r="I601" i="5"/>
  <c r="H602" i="5"/>
  <c r="I602" i="5"/>
  <c r="H603" i="5"/>
  <c r="I603" i="5"/>
  <c r="H604" i="5"/>
  <c r="I604" i="5"/>
  <c r="H605" i="5"/>
  <c r="I605" i="5"/>
  <c r="H607" i="5"/>
  <c r="I607" i="5"/>
  <c r="H608" i="5"/>
  <c r="I608" i="5"/>
  <c r="H609" i="5"/>
  <c r="I609" i="5"/>
  <c r="H610" i="5"/>
  <c r="I610" i="5"/>
  <c r="H611" i="5"/>
  <c r="I611" i="5"/>
  <c r="H612" i="5"/>
  <c r="I612" i="5"/>
  <c r="H613" i="5"/>
  <c r="I613" i="5"/>
  <c r="H614" i="5"/>
  <c r="I614" i="5"/>
  <c r="H615" i="5"/>
  <c r="I615" i="5"/>
  <c r="H616" i="5"/>
  <c r="I616" i="5"/>
  <c r="H617" i="5"/>
  <c r="I617" i="5"/>
  <c r="I618" i="5"/>
  <c r="I619" i="5"/>
  <c r="I620" i="5"/>
  <c r="H621" i="5"/>
  <c r="I621" i="5"/>
  <c r="H622" i="5"/>
  <c r="I622" i="5"/>
  <c r="H623" i="5"/>
  <c r="I623" i="5"/>
  <c r="H624" i="5"/>
  <c r="I624" i="5"/>
  <c r="H625" i="5"/>
  <c r="I625" i="5"/>
  <c r="H626" i="5"/>
  <c r="I626" i="5"/>
  <c r="H627" i="5"/>
  <c r="I627" i="5"/>
  <c r="H628" i="5"/>
  <c r="I628" i="5"/>
  <c r="H629" i="5"/>
  <c r="I629" i="5"/>
  <c r="H630" i="5"/>
  <c r="I630" i="5"/>
  <c r="H631" i="5"/>
  <c r="I631" i="5"/>
  <c r="H632" i="5"/>
  <c r="I632" i="5"/>
  <c r="I633" i="5"/>
  <c r="H635" i="5"/>
  <c r="I635" i="5"/>
  <c r="H636" i="5"/>
  <c r="I636" i="5"/>
  <c r="H637" i="5"/>
  <c r="I637" i="5"/>
  <c r="H638" i="5"/>
  <c r="I638" i="5"/>
  <c r="H639" i="5"/>
  <c r="I639" i="5"/>
  <c r="H640" i="5"/>
  <c r="I640" i="5"/>
  <c r="H641" i="5"/>
  <c r="I641" i="5"/>
  <c r="H642" i="5"/>
  <c r="I642" i="5"/>
  <c r="H643" i="5"/>
  <c r="I643" i="5"/>
  <c r="H644" i="5"/>
  <c r="I644" i="5"/>
  <c r="H645" i="5"/>
  <c r="I645" i="5"/>
  <c r="H646" i="5"/>
  <c r="I646" i="5"/>
  <c r="H647" i="5"/>
  <c r="I647" i="5"/>
  <c r="H648" i="5"/>
  <c r="I648" i="5"/>
  <c r="H649" i="5"/>
  <c r="I649" i="5"/>
  <c r="H650" i="5"/>
  <c r="I650" i="5"/>
  <c r="H651" i="5"/>
  <c r="I651" i="5"/>
  <c r="H652" i="5"/>
  <c r="I652" i="5"/>
  <c r="I653" i="5"/>
  <c r="I654" i="5"/>
  <c r="I655" i="5"/>
  <c r="I657" i="5"/>
  <c r="I658" i="5"/>
  <c r="I659" i="5"/>
  <c r="H661" i="5"/>
  <c r="I661" i="5"/>
  <c r="H662" i="5"/>
  <c r="I662" i="5"/>
  <c r="H663" i="5"/>
  <c r="I663" i="5"/>
  <c r="H664" i="5"/>
  <c r="I664" i="5"/>
  <c r="H665" i="5"/>
  <c r="I665" i="5"/>
  <c r="H666" i="5"/>
  <c r="I666" i="5"/>
  <c r="H667" i="5"/>
  <c r="I667" i="5"/>
  <c r="I668" i="5"/>
  <c r="I669" i="5"/>
  <c r="I670" i="5"/>
  <c r="I671" i="5"/>
  <c r="H672" i="5"/>
  <c r="I672" i="5"/>
  <c r="H674" i="5"/>
  <c r="I674" i="5"/>
  <c r="H675" i="5"/>
  <c r="I675" i="5"/>
  <c r="H676" i="5"/>
  <c r="I676" i="5"/>
  <c r="I677" i="5"/>
  <c r="I678" i="5"/>
  <c r="I679" i="5"/>
  <c r="H680" i="5"/>
  <c r="I680" i="5"/>
  <c r="H681" i="5"/>
  <c r="I681" i="5"/>
  <c r="H682" i="5"/>
  <c r="I682" i="5"/>
  <c r="H683" i="5"/>
  <c r="I683" i="5"/>
  <c r="I684" i="5"/>
  <c r="H685" i="5"/>
  <c r="I685" i="5"/>
  <c r="H686" i="5"/>
  <c r="I686" i="5"/>
  <c r="H687" i="5"/>
  <c r="I687" i="5"/>
  <c r="H688" i="5"/>
  <c r="I688" i="5"/>
  <c r="H689" i="5"/>
  <c r="I689" i="5"/>
  <c r="H690" i="5"/>
  <c r="I690" i="5"/>
  <c r="I691" i="5"/>
  <c r="H692" i="5"/>
  <c r="I692" i="5"/>
  <c r="H693" i="5"/>
  <c r="I693" i="5"/>
  <c r="H694" i="5"/>
  <c r="I694" i="5"/>
  <c r="H695" i="5"/>
  <c r="I695" i="5"/>
  <c r="H696" i="5"/>
  <c r="I696" i="5"/>
  <c r="I697" i="5"/>
  <c r="H698" i="5"/>
  <c r="I698" i="5"/>
  <c r="H699" i="5"/>
  <c r="I699" i="5"/>
  <c r="H700" i="5"/>
  <c r="I700" i="5"/>
  <c r="H701" i="5"/>
  <c r="I701" i="5"/>
  <c r="I702" i="5"/>
  <c r="I703" i="5"/>
  <c r="I704" i="5"/>
  <c r="I705" i="5"/>
  <c r="H706" i="5"/>
  <c r="I706" i="5"/>
  <c r="H707" i="5"/>
  <c r="I707" i="5"/>
  <c r="H709" i="5"/>
  <c r="I709" i="5"/>
  <c r="H710" i="5"/>
  <c r="I710" i="5"/>
  <c r="H711" i="5"/>
  <c r="I711" i="5"/>
  <c r="H712" i="5"/>
  <c r="I712" i="5"/>
  <c r="H713" i="5"/>
  <c r="I713" i="5"/>
  <c r="H714" i="5"/>
  <c r="I714" i="5"/>
  <c r="H715" i="5"/>
  <c r="I715" i="5"/>
  <c r="H716" i="5"/>
  <c r="I716" i="5"/>
  <c r="H717" i="5"/>
  <c r="I717" i="5"/>
  <c r="H718" i="5"/>
  <c r="I718" i="5"/>
  <c r="H719" i="5"/>
  <c r="H720" i="5"/>
  <c r="H722" i="5"/>
  <c r="I722" i="5"/>
  <c r="H723" i="5"/>
  <c r="I723" i="5"/>
  <c r="H724" i="5"/>
  <c r="I724" i="5"/>
  <c r="H725" i="5"/>
  <c r="I725" i="5"/>
  <c r="H726" i="5"/>
  <c r="I726" i="5"/>
  <c r="H727" i="5"/>
  <c r="I727" i="5"/>
  <c r="H728" i="5"/>
  <c r="I728" i="5"/>
  <c r="H729" i="5"/>
  <c r="I729" i="5"/>
  <c r="H730" i="5"/>
  <c r="I730" i="5"/>
  <c r="H731" i="5"/>
  <c r="I731" i="5"/>
  <c r="H732" i="5"/>
  <c r="I732" i="5"/>
  <c r="H733" i="5"/>
  <c r="I733" i="5"/>
  <c r="H734" i="5"/>
  <c r="I734" i="5"/>
  <c r="H735" i="5"/>
  <c r="I735" i="5"/>
  <c r="H736" i="5"/>
  <c r="I736" i="5"/>
  <c r="H737" i="5"/>
  <c r="I737" i="5"/>
  <c r="H738" i="5"/>
  <c r="I738" i="5"/>
  <c r="H739" i="5"/>
  <c r="H740" i="5"/>
  <c r="I740" i="5"/>
  <c r="H741" i="5"/>
  <c r="I741" i="5"/>
  <c r="H742" i="5"/>
  <c r="I742" i="5"/>
  <c r="H743" i="5"/>
  <c r="I743" i="5"/>
  <c r="H744" i="5"/>
  <c r="I744" i="5"/>
  <c r="H745" i="5"/>
  <c r="I745" i="5"/>
  <c r="H746" i="5"/>
  <c r="I746" i="5"/>
  <c r="H747" i="5"/>
  <c r="I747" i="5"/>
  <c r="H748" i="5"/>
  <c r="I748" i="5"/>
  <c r="H749" i="5"/>
  <c r="I749" i="5"/>
  <c r="H750" i="5"/>
  <c r="I750" i="5"/>
  <c r="H751" i="5"/>
  <c r="I751" i="5"/>
  <c r="H752" i="5"/>
  <c r="I752" i="5"/>
  <c r="H753" i="5"/>
  <c r="I753" i="5"/>
  <c r="H754" i="5"/>
  <c r="I754" i="5"/>
  <c r="H756" i="5"/>
  <c r="I756" i="5"/>
  <c r="H757" i="5"/>
  <c r="I757" i="5"/>
  <c r="H758" i="5"/>
  <c r="I758" i="5"/>
  <c r="H759" i="5"/>
  <c r="H760" i="5"/>
  <c r="I760" i="5"/>
  <c r="H761" i="5"/>
  <c r="I761" i="5"/>
  <c r="H762" i="5"/>
  <c r="I762" i="5"/>
  <c r="H763" i="5"/>
  <c r="I763" i="5"/>
  <c r="H764" i="5"/>
  <c r="I764" i="5"/>
  <c r="H765" i="5"/>
  <c r="I765" i="5"/>
  <c r="H766" i="5"/>
  <c r="I766" i="5"/>
  <c r="H768" i="5"/>
  <c r="I768" i="5"/>
  <c r="H769" i="5"/>
  <c r="I769" i="5"/>
  <c r="H770" i="5"/>
  <c r="I770" i="5"/>
  <c r="H771" i="5"/>
  <c r="I771" i="5"/>
  <c r="H772" i="5"/>
  <c r="I772" i="5"/>
  <c r="H773" i="5"/>
  <c r="I773" i="5"/>
  <c r="H774" i="5"/>
  <c r="I774" i="5"/>
  <c r="H775" i="5"/>
  <c r="I775" i="5"/>
  <c r="H776" i="5"/>
  <c r="I776" i="5"/>
  <c r="H777" i="5"/>
  <c r="I777" i="5"/>
  <c r="H778" i="5"/>
  <c r="I778" i="5"/>
  <c r="H779" i="5"/>
  <c r="I779" i="5"/>
  <c r="H780" i="5"/>
  <c r="I780" i="5"/>
  <c r="H781" i="5"/>
  <c r="I781" i="5"/>
  <c r="H782" i="5"/>
  <c r="I782" i="5"/>
  <c r="H783" i="5"/>
  <c r="I783" i="5"/>
  <c r="H784" i="5"/>
  <c r="I784" i="5"/>
  <c r="H785" i="5"/>
  <c r="I785" i="5"/>
  <c r="H786" i="5"/>
  <c r="I786" i="5"/>
  <c r="H787" i="5"/>
  <c r="I787" i="5"/>
  <c r="H788" i="5"/>
  <c r="I788" i="5"/>
  <c r="H789" i="5"/>
  <c r="I789" i="5"/>
  <c r="H790" i="5"/>
  <c r="I790" i="5"/>
  <c r="H791" i="5"/>
  <c r="I791" i="5"/>
  <c r="H792" i="5"/>
  <c r="I792" i="5"/>
  <c r="H793" i="5"/>
  <c r="I793" i="5"/>
  <c r="H794" i="5"/>
  <c r="I794" i="5"/>
  <c r="H795" i="5"/>
  <c r="I795" i="5"/>
  <c r="H796" i="5"/>
  <c r="I796" i="5"/>
  <c r="H797" i="5"/>
  <c r="I797" i="5"/>
  <c r="H798" i="5"/>
  <c r="I798" i="5"/>
  <c r="H799" i="5"/>
  <c r="I799" i="5"/>
  <c r="H800" i="5"/>
  <c r="I800" i="5"/>
  <c r="H801" i="5"/>
  <c r="I801" i="5"/>
  <c r="H802" i="5"/>
  <c r="I802" i="5"/>
  <c r="H803" i="5"/>
  <c r="I803" i="5"/>
  <c r="H804" i="5"/>
  <c r="I804" i="5"/>
  <c r="H805" i="5"/>
  <c r="I805" i="5"/>
  <c r="H806" i="5"/>
  <c r="I806" i="5"/>
  <c r="H807" i="5"/>
  <c r="I807" i="5"/>
  <c r="H808" i="5"/>
  <c r="I808" i="5"/>
  <c r="H809" i="5"/>
  <c r="I809" i="5"/>
  <c r="H810" i="5"/>
  <c r="I810" i="5"/>
  <c r="H811" i="5"/>
  <c r="I811" i="5"/>
  <c r="H812" i="5"/>
  <c r="I812" i="5"/>
  <c r="H813" i="5"/>
  <c r="I813" i="5"/>
  <c r="H814" i="5"/>
  <c r="I814" i="5"/>
  <c r="H815" i="5"/>
  <c r="I815" i="5"/>
  <c r="H816" i="5"/>
  <c r="I816" i="5"/>
  <c r="H817" i="5"/>
  <c r="I817" i="5"/>
  <c r="H818" i="5"/>
  <c r="I818" i="5"/>
  <c r="H819" i="5"/>
  <c r="I819" i="5"/>
  <c r="H820" i="5"/>
  <c r="I820" i="5"/>
  <c r="H821" i="5"/>
  <c r="I821" i="5"/>
  <c r="H822" i="5"/>
  <c r="I822" i="5"/>
  <c r="H823" i="5"/>
  <c r="I823" i="5"/>
  <c r="H824" i="5"/>
  <c r="I824" i="5"/>
  <c r="H825" i="5"/>
  <c r="H826" i="5"/>
  <c r="I826" i="5"/>
  <c r="H827" i="5"/>
  <c r="I827" i="5"/>
  <c r="H828" i="5"/>
  <c r="I828" i="5"/>
  <c r="H829" i="5"/>
  <c r="I829" i="5"/>
  <c r="H830" i="5"/>
  <c r="I830" i="5"/>
  <c r="H831" i="5"/>
  <c r="I831" i="5"/>
  <c r="H832" i="5"/>
  <c r="I832" i="5"/>
  <c r="H833" i="5"/>
  <c r="I833" i="5"/>
  <c r="H834" i="5"/>
  <c r="I834" i="5"/>
  <c r="H835" i="5"/>
  <c r="I835" i="5"/>
  <c r="H836" i="5"/>
  <c r="I836" i="5"/>
  <c r="H837" i="5"/>
  <c r="I837" i="5"/>
  <c r="H838" i="5"/>
  <c r="I838" i="5"/>
  <c r="H839" i="5"/>
  <c r="I839" i="5"/>
  <c r="H840" i="5"/>
  <c r="I840" i="5"/>
  <c r="H841" i="5"/>
  <c r="H842" i="5"/>
  <c r="I842" i="5"/>
  <c r="H843" i="5"/>
  <c r="I843" i="5"/>
  <c r="H844" i="5"/>
  <c r="I844" i="5"/>
  <c r="H845" i="5"/>
  <c r="I845" i="5"/>
  <c r="H846" i="5"/>
  <c r="I846" i="5"/>
  <c r="H847" i="5"/>
  <c r="I847" i="5"/>
  <c r="H848" i="5"/>
  <c r="I848" i="5"/>
  <c r="H849" i="5"/>
  <c r="I849" i="5"/>
  <c r="H850" i="5"/>
  <c r="I850" i="5"/>
  <c r="H851" i="5"/>
  <c r="I851" i="5"/>
  <c r="H852" i="5"/>
  <c r="I852" i="5"/>
  <c r="H853" i="5"/>
  <c r="I853" i="5"/>
  <c r="H854" i="5"/>
  <c r="I854" i="5"/>
  <c r="H855" i="5"/>
  <c r="I855" i="5"/>
  <c r="H856" i="5"/>
  <c r="I856" i="5"/>
  <c r="H857" i="5"/>
  <c r="I857" i="5"/>
  <c r="H858" i="5"/>
  <c r="I858" i="5"/>
  <c r="H859" i="5"/>
  <c r="I859" i="5"/>
  <c r="H860" i="5"/>
  <c r="I860" i="5"/>
  <c r="H861" i="5"/>
  <c r="I861" i="5"/>
  <c r="I862" i="5"/>
  <c r="H863" i="5"/>
  <c r="I863" i="5"/>
  <c r="H864" i="5"/>
  <c r="I864" i="5"/>
  <c r="H865" i="5"/>
  <c r="I865" i="5"/>
  <c r="H866" i="5"/>
  <c r="I866" i="5"/>
  <c r="I867" i="5"/>
  <c r="I868" i="5"/>
  <c r="I869" i="5"/>
  <c r="H870" i="5"/>
  <c r="I870" i="5"/>
  <c r="H872" i="5"/>
  <c r="I872" i="5"/>
  <c r="I873" i="5"/>
  <c r="I874" i="5"/>
  <c r="H875" i="5"/>
  <c r="I875" i="5"/>
  <c r="H876" i="5"/>
  <c r="I876" i="5"/>
  <c r="H877" i="5"/>
  <c r="I877" i="5"/>
  <c r="H878" i="5"/>
  <c r="I878" i="5"/>
  <c r="H879" i="5"/>
  <c r="I879" i="5"/>
  <c r="H880" i="5"/>
  <c r="I880" i="5"/>
  <c r="H881" i="5"/>
  <c r="I881" i="5"/>
  <c r="H882" i="5"/>
  <c r="I882" i="5"/>
  <c r="H883" i="5"/>
  <c r="I883" i="5"/>
  <c r="H884" i="5"/>
  <c r="I884" i="5"/>
  <c r="H885" i="5"/>
  <c r="I885" i="5"/>
  <c r="H886" i="5"/>
  <c r="I886" i="5"/>
  <c r="H887" i="5"/>
  <c r="I887" i="5"/>
  <c r="H888" i="5"/>
  <c r="I888" i="5"/>
  <c r="H889" i="5"/>
  <c r="I889" i="5"/>
  <c r="I890" i="5"/>
  <c r="H891" i="5"/>
  <c r="I891" i="5"/>
  <c r="H892" i="5"/>
  <c r="I892" i="5"/>
  <c r="H893" i="5"/>
  <c r="I893" i="5"/>
  <c r="H894" i="5"/>
  <c r="I894" i="5"/>
  <c r="H895" i="5"/>
  <c r="I895" i="5"/>
  <c r="H896" i="5"/>
  <c r="I896" i="5"/>
  <c r="H897" i="5"/>
  <c r="I897" i="5"/>
  <c r="H898" i="5"/>
  <c r="I898" i="5"/>
  <c r="H899" i="5"/>
  <c r="I899" i="5"/>
  <c r="H900" i="5"/>
  <c r="I900" i="5"/>
  <c r="H901" i="5"/>
  <c r="I901" i="5"/>
  <c r="H902" i="5"/>
  <c r="I902" i="5"/>
  <c r="H903" i="5"/>
  <c r="I903" i="5"/>
  <c r="H904" i="5"/>
  <c r="I904" i="5"/>
  <c r="H905" i="5"/>
  <c r="I905" i="5"/>
  <c r="H906" i="5"/>
  <c r="I906" i="5"/>
  <c r="H907" i="5"/>
  <c r="I907" i="5"/>
  <c r="H908" i="5"/>
  <c r="I908" i="5"/>
  <c r="H909" i="5"/>
  <c r="I909" i="5"/>
  <c r="H910" i="5"/>
  <c r="I910" i="5"/>
  <c r="H911" i="5"/>
  <c r="I911" i="5"/>
  <c r="H912" i="5"/>
  <c r="I912" i="5"/>
  <c r="H913" i="5"/>
  <c r="I913" i="5"/>
  <c r="H914" i="5"/>
  <c r="I914" i="5"/>
  <c r="H915" i="5"/>
  <c r="I915" i="5"/>
  <c r="H916" i="5"/>
  <c r="I916" i="5"/>
  <c r="H917" i="5"/>
  <c r="I917" i="5"/>
  <c r="I918" i="5"/>
  <c r="H919" i="5"/>
  <c r="I919" i="5"/>
  <c r="H920" i="5"/>
  <c r="I920" i="5"/>
  <c r="H921" i="5"/>
  <c r="I921" i="5"/>
  <c r="H922" i="5"/>
  <c r="I922" i="5"/>
  <c r="H923" i="5"/>
  <c r="I923" i="5"/>
  <c r="H924" i="5"/>
  <c r="I924" i="5"/>
  <c r="H925" i="5"/>
  <c r="I925" i="5"/>
  <c r="H926" i="5"/>
  <c r="I926" i="5"/>
  <c r="H927" i="5"/>
  <c r="I927" i="5"/>
  <c r="H928" i="5"/>
  <c r="I928" i="5"/>
  <c r="H929" i="5"/>
  <c r="I929" i="5"/>
  <c r="H930" i="5"/>
  <c r="I930" i="5"/>
  <c r="H931" i="5"/>
  <c r="I931" i="5"/>
  <c r="H932" i="5"/>
  <c r="I932" i="5"/>
  <c r="H933" i="5"/>
  <c r="I933" i="5"/>
  <c r="H934" i="5"/>
  <c r="I934" i="5"/>
  <c r="H935" i="5"/>
  <c r="I935" i="5"/>
  <c r="H936" i="5"/>
  <c r="I936" i="5"/>
  <c r="H937" i="5"/>
  <c r="I937" i="5"/>
  <c r="H938" i="5"/>
  <c r="I938" i="5"/>
  <c r="H939" i="5"/>
  <c r="I939" i="5"/>
  <c r="H940" i="5"/>
  <c r="I940" i="5"/>
  <c r="H941" i="5"/>
  <c r="I941" i="5"/>
  <c r="H942" i="5"/>
  <c r="I942" i="5"/>
  <c r="H943" i="5"/>
  <c r="I943" i="5"/>
  <c r="H944" i="5"/>
  <c r="I944" i="5"/>
  <c r="H945" i="5"/>
  <c r="I945" i="5"/>
  <c r="H946" i="5"/>
  <c r="I946" i="5"/>
  <c r="H947" i="5"/>
  <c r="I947" i="5"/>
  <c r="H948" i="5"/>
  <c r="I948" i="5"/>
  <c r="H949" i="5"/>
  <c r="I949" i="5"/>
  <c r="H950" i="5"/>
  <c r="I950" i="5"/>
  <c r="H951" i="5"/>
  <c r="I951" i="5"/>
  <c r="H952" i="5"/>
  <c r="I952" i="5"/>
  <c r="H953" i="5"/>
  <c r="I953" i="5"/>
  <c r="H954" i="5"/>
  <c r="I954" i="5"/>
  <c r="I955" i="5"/>
  <c r="H956" i="5"/>
  <c r="I956" i="5"/>
  <c r="H957" i="5"/>
  <c r="I957" i="5"/>
  <c r="H958" i="5"/>
  <c r="I958" i="5"/>
  <c r="H959" i="5"/>
  <c r="I959" i="5"/>
  <c r="H960" i="5"/>
  <c r="I960" i="5"/>
  <c r="H961" i="5"/>
  <c r="I961" i="5"/>
  <c r="H962" i="5"/>
  <c r="I962" i="5"/>
  <c r="H963" i="5"/>
  <c r="I963" i="5"/>
  <c r="H964" i="5"/>
  <c r="I964" i="5"/>
  <c r="H965" i="5"/>
  <c r="I965" i="5"/>
  <c r="H966" i="5"/>
  <c r="I966" i="5"/>
  <c r="H967" i="5"/>
  <c r="I967" i="5"/>
  <c r="H968" i="5"/>
  <c r="I968" i="5"/>
  <c r="H969" i="5"/>
  <c r="I969" i="5"/>
  <c r="H970" i="5"/>
  <c r="I970" i="5"/>
  <c r="H971" i="5"/>
  <c r="I971" i="5"/>
  <c r="H972" i="5"/>
  <c r="I972" i="5"/>
  <c r="H973" i="5"/>
  <c r="I973" i="5"/>
  <c r="H974" i="5"/>
  <c r="I974" i="5"/>
  <c r="H975" i="5"/>
  <c r="I975" i="5"/>
  <c r="H977" i="5"/>
  <c r="H978" i="5"/>
  <c r="H979" i="5"/>
  <c r="H980" i="5"/>
  <c r="H981" i="5"/>
  <c r="I981" i="5"/>
  <c r="I982" i="5"/>
  <c r="H983" i="5"/>
  <c r="I983" i="5"/>
  <c r="H984" i="5"/>
  <c r="I984" i="5"/>
  <c r="H985" i="5"/>
  <c r="I985" i="5"/>
  <c r="H986" i="5"/>
  <c r="I986" i="5"/>
  <c r="H987" i="5"/>
  <c r="I987" i="5"/>
  <c r="H989" i="5"/>
  <c r="I989" i="5"/>
  <c r="H990" i="5"/>
  <c r="I990" i="5"/>
  <c r="H991" i="5"/>
  <c r="I991" i="5"/>
  <c r="H992" i="5"/>
  <c r="I992" i="5"/>
  <c r="H993" i="5"/>
  <c r="I993" i="5"/>
  <c r="H994" i="5"/>
  <c r="I994" i="5"/>
  <c r="H996" i="5"/>
  <c r="I996" i="5"/>
  <c r="H998" i="5"/>
  <c r="I998" i="5"/>
  <c r="H1000" i="5"/>
  <c r="H1002" i="5"/>
  <c r="I1002" i="5"/>
  <c r="H1004" i="5"/>
  <c r="I1004" i="5"/>
  <c r="H1006" i="5"/>
  <c r="I1006" i="5"/>
  <c r="H1008" i="5"/>
  <c r="I1008" i="5"/>
  <c r="H1010" i="5"/>
  <c r="I1010" i="5"/>
  <c r="H1012" i="5"/>
  <c r="I1012" i="5"/>
  <c r="H1014" i="5"/>
  <c r="I1014" i="5"/>
  <c r="H1016" i="5"/>
  <c r="I1016" i="5"/>
  <c r="H1018" i="5"/>
  <c r="I1019" i="5"/>
  <c r="I1020" i="5"/>
  <c r="H1021" i="5"/>
  <c r="I1021" i="5"/>
  <c r="H1022" i="5"/>
  <c r="I1022" i="5"/>
  <c r="I1023" i="5"/>
  <c r="H1024" i="5"/>
  <c r="I1024" i="5"/>
  <c r="H1025" i="5"/>
  <c r="I1025" i="5"/>
  <c r="H1029" i="5"/>
  <c r="I1029" i="5"/>
  <c r="I1030" i="5"/>
  <c r="H1032" i="5"/>
  <c r="I1032" i="5"/>
  <c r="H1033" i="5"/>
  <c r="I1033" i="5"/>
  <c r="H1034" i="5"/>
  <c r="I1034" i="5"/>
  <c r="H1035" i="5"/>
  <c r="I1035" i="5"/>
  <c r="H1036" i="5"/>
  <c r="I1036" i="5"/>
  <c r="H1037" i="5"/>
  <c r="I1037" i="5"/>
  <c r="H1038" i="5"/>
  <c r="I1038" i="5"/>
  <c r="H1039" i="5"/>
  <c r="I1039" i="5"/>
  <c r="H1041" i="5"/>
  <c r="I1041" i="5"/>
  <c r="I1042" i="5"/>
  <c r="H1044" i="5"/>
  <c r="I1044" i="5"/>
  <c r="H1045" i="5"/>
  <c r="I1045" i="5"/>
  <c r="H1046" i="5"/>
  <c r="I1046" i="5"/>
  <c r="H1047" i="5"/>
  <c r="I1047" i="5"/>
  <c r="H1048" i="5"/>
  <c r="I1048" i="5"/>
  <c r="H1049" i="5"/>
  <c r="I1049" i="5"/>
  <c r="H1050" i="5"/>
  <c r="I1050" i="5"/>
  <c r="H1051" i="5"/>
  <c r="I1051" i="5"/>
  <c r="H1052" i="5"/>
  <c r="I1052" i="5"/>
  <c r="H1053" i="5"/>
  <c r="I1053" i="5"/>
  <c r="H1054" i="5"/>
  <c r="I1054" i="5"/>
  <c r="H1055" i="5"/>
  <c r="I1055" i="5"/>
  <c r="H1056" i="5"/>
  <c r="I1056" i="5"/>
  <c r="H1057" i="5"/>
  <c r="I1057" i="5"/>
  <c r="H1058" i="5"/>
  <c r="I1058" i="5"/>
  <c r="H1059" i="5"/>
  <c r="I1059" i="5"/>
  <c r="I1060" i="5"/>
  <c r="H1062" i="5"/>
  <c r="I1062" i="5"/>
  <c r="I1063" i="5"/>
  <c r="H1065" i="5"/>
  <c r="I1065" i="5"/>
  <c r="H1066" i="5"/>
  <c r="I1066" i="5"/>
  <c r="H1067" i="5"/>
  <c r="I1067" i="5"/>
  <c r="I1068" i="5"/>
  <c r="I1071" i="5"/>
  <c r="H1072" i="5"/>
  <c r="I1072" i="5"/>
  <c r="H1073" i="5"/>
  <c r="I1073" i="5"/>
  <c r="I1074" i="5"/>
  <c r="H1075" i="5"/>
  <c r="I1075" i="5"/>
  <c r="H1076" i="5"/>
  <c r="I1076" i="5"/>
  <c r="I1077" i="5"/>
  <c r="H1078" i="5"/>
  <c r="I1078" i="5"/>
  <c r="H1079" i="5"/>
  <c r="I1079" i="5"/>
  <c r="H1080" i="5"/>
  <c r="I1080" i="5"/>
  <c r="H1082" i="5"/>
  <c r="I1082" i="5"/>
  <c r="H1084" i="5"/>
  <c r="I1084" i="5"/>
  <c r="H1085" i="5"/>
  <c r="I1085" i="5"/>
  <c r="H1086" i="5"/>
  <c r="I1086" i="5"/>
  <c r="H1087" i="5"/>
  <c r="I1087" i="5"/>
  <c r="H1088" i="5"/>
  <c r="I1088" i="5"/>
  <c r="H1089" i="5"/>
  <c r="I1089" i="5"/>
  <c r="H1090" i="5"/>
  <c r="I1090" i="5"/>
  <c r="I1091" i="5"/>
  <c r="H1092" i="5"/>
  <c r="I1092" i="5"/>
  <c r="I1093" i="5"/>
  <c r="H1094" i="5"/>
  <c r="I1094" i="5"/>
  <c r="H1095" i="5"/>
  <c r="I1095" i="5"/>
  <c r="H1096" i="5"/>
  <c r="I1096" i="5"/>
  <c r="H1097" i="5"/>
  <c r="I1097" i="5"/>
  <c r="H1098" i="5"/>
  <c r="I1098" i="5"/>
  <c r="H1099" i="5"/>
  <c r="I1099" i="5"/>
  <c r="H1100" i="5"/>
  <c r="I1100" i="5"/>
  <c r="H1101" i="5"/>
  <c r="I1101" i="5"/>
  <c r="H1102" i="5"/>
  <c r="I1102" i="5"/>
  <c r="H1103" i="5"/>
  <c r="I1103" i="5"/>
  <c r="H1104" i="5"/>
  <c r="I1104" i="5"/>
  <c r="H1105" i="5"/>
  <c r="I1105" i="5"/>
  <c r="H1106" i="5"/>
  <c r="I1106" i="5"/>
  <c r="H1107" i="5"/>
  <c r="I1107" i="5"/>
  <c r="H1108" i="5"/>
  <c r="I1108" i="5"/>
  <c r="H1109" i="5"/>
  <c r="I1109" i="5"/>
  <c r="H1110" i="5"/>
  <c r="I1110" i="5"/>
  <c r="H1111" i="5"/>
  <c r="I1111" i="5"/>
  <c r="H1113" i="5"/>
  <c r="I1113" i="5"/>
  <c r="H1114" i="5"/>
  <c r="I1114" i="5"/>
  <c r="H1115" i="5"/>
  <c r="I1115" i="5"/>
  <c r="I1116" i="5"/>
  <c r="I1117" i="5"/>
  <c r="I1118" i="5"/>
  <c r="I1119" i="5"/>
  <c r="H1120" i="5"/>
  <c r="I1120" i="5"/>
  <c r="H1121" i="5"/>
  <c r="I1121" i="5"/>
  <c r="H1123" i="5"/>
  <c r="I1123" i="5"/>
  <c r="H1124" i="5"/>
  <c r="I1124" i="5"/>
  <c r="H1125" i="5"/>
  <c r="I1125" i="5"/>
  <c r="H1126" i="5"/>
  <c r="I1126" i="5"/>
  <c r="H1127" i="5"/>
  <c r="I1127" i="5"/>
  <c r="H1128" i="5"/>
  <c r="I1128" i="5"/>
  <c r="H1129" i="5"/>
  <c r="I1129" i="5"/>
  <c r="H1130" i="5"/>
  <c r="I1130" i="5"/>
  <c r="H1131" i="5"/>
  <c r="I1131" i="5"/>
  <c r="H1132" i="5"/>
  <c r="I1132" i="5"/>
  <c r="H1133" i="5"/>
  <c r="I1133" i="5"/>
  <c r="H1134" i="5"/>
  <c r="I1134" i="5"/>
  <c r="H1135" i="5"/>
  <c r="I1135" i="5"/>
  <c r="H1136" i="5"/>
  <c r="I1136" i="5"/>
  <c r="H1137" i="5"/>
  <c r="I1137" i="5"/>
  <c r="H1138" i="5"/>
  <c r="I1138" i="5"/>
  <c r="H1139" i="5"/>
  <c r="I1139" i="5"/>
  <c r="H1140" i="5"/>
  <c r="I1140" i="5"/>
  <c r="H1141" i="5"/>
  <c r="I1141" i="5"/>
  <c r="H1142" i="5"/>
  <c r="I1142" i="5"/>
  <c r="H1143" i="5"/>
  <c r="I1143" i="5"/>
  <c r="H1144" i="5"/>
  <c r="I1144" i="5"/>
  <c r="H1145" i="5"/>
  <c r="I1145" i="5"/>
  <c r="H1146" i="5"/>
  <c r="I1146" i="5"/>
  <c r="H1147" i="5"/>
  <c r="I1147" i="5"/>
  <c r="H1148" i="5"/>
  <c r="I1148" i="5"/>
  <c r="H1149" i="5"/>
  <c r="H1150" i="5"/>
  <c r="I1150" i="5"/>
  <c r="H1151" i="5"/>
  <c r="I1151" i="5"/>
  <c r="H1152" i="5"/>
  <c r="I1152" i="5"/>
  <c r="H1153" i="5"/>
  <c r="I1153" i="5"/>
  <c r="H1154" i="5"/>
  <c r="I1154" i="5"/>
  <c r="H1155" i="5"/>
  <c r="I1155" i="5"/>
  <c r="H1156" i="5"/>
  <c r="I1156" i="5"/>
  <c r="H1157" i="5"/>
  <c r="I1157" i="5"/>
  <c r="H1158" i="5"/>
  <c r="I1158" i="5"/>
  <c r="H1160" i="5"/>
  <c r="I1160" i="5"/>
  <c r="H1162" i="5"/>
  <c r="I1162" i="5"/>
  <c r="H1164" i="5"/>
  <c r="I1164" i="5"/>
  <c r="H1166" i="5"/>
  <c r="I1166" i="5"/>
  <c r="H1168" i="5"/>
  <c r="I1168" i="5"/>
  <c r="H1170" i="5"/>
  <c r="I1170" i="5"/>
  <c r="H1172" i="5"/>
  <c r="H1173" i="5"/>
  <c r="I1173" i="5"/>
  <c r="H1174" i="5"/>
  <c r="I1174" i="5"/>
  <c r="H1175" i="5"/>
  <c r="I1176" i="5"/>
  <c r="I1177" i="5"/>
  <c r="H1178" i="5"/>
  <c r="I1178" i="5"/>
  <c r="H1179" i="5"/>
  <c r="I1179" i="5"/>
  <c r="H1180" i="5"/>
  <c r="I1180" i="5"/>
  <c r="I1181" i="5"/>
  <c r="I1183" i="5"/>
  <c r="I1184" i="5"/>
  <c r="I1185" i="5"/>
  <c r="H1186" i="5"/>
  <c r="I1186" i="5"/>
  <c r="I1187" i="5"/>
  <c r="I1188" i="5"/>
  <c r="I1189" i="5"/>
  <c r="I1191" i="5"/>
  <c r="H1192" i="5"/>
  <c r="I1192" i="5"/>
  <c r="H1193" i="5"/>
  <c r="I1193" i="5"/>
  <c r="H1194" i="5"/>
  <c r="I1194" i="5"/>
  <c r="H1195" i="5"/>
  <c r="I1195" i="5"/>
  <c r="H1196" i="5"/>
  <c r="H1197" i="5"/>
  <c r="H1198" i="5"/>
  <c r="I1198" i="5"/>
  <c r="H1199" i="5"/>
  <c r="I1199" i="5"/>
  <c r="H1200" i="5"/>
  <c r="I1200" i="5"/>
  <c r="H1201" i="5"/>
  <c r="I1201" i="5"/>
  <c r="H1202" i="5"/>
  <c r="I1202" i="5"/>
  <c r="I1203" i="5"/>
  <c r="H1204" i="5"/>
  <c r="I1204" i="5"/>
  <c r="H1205" i="5"/>
  <c r="I1205" i="5"/>
  <c r="I1206" i="5"/>
  <c r="H1207" i="5"/>
  <c r="I1207" i="5"/>
  <c r="I1208" i="5"/>
  <c r="H1209" i="5"/>
  <c r="I1209" i="5"/>
  <c r="H1210" i="5"/>
  <c r="I1210" i="5"/>
  <c r="H1211" i="5"/>
  <c r="J1211" i="5"/>
  <c r="I1211" i="5"/>
  <c r="I1212" i="5"/>
  <c r="I1213" i="5"/>
  <c r="H1214" i="5"/>
  <c r="I1214" i="5"/>
  <c r="H1215" i="5"/>
  <c r="I1215" i="5"/>
  <c r="I1216" i="5"/>
  <c r="I1217" i="5"/>
  <c r="H1218" i="5"/>
  <c r="I1218" i="5"/>
  <c r="I1220" i="5"/>
  <c r="I1221" i="5"/>
  <c r="I1222" i="5"/>
  <c r="I1223" i="5"/>
  <c r="I1224" i="5"/>
  <c r="I1225" i="5"/>
  <c r="H1226" i="5"/>
  <c r="I1226" i="5"/>
  <c r="I1227" i="5"/>
  <c r="I1228" i="5"/>
  <c r="I1229" i="5"/>
  <c r="I1230" i="5"/>
  <c r="I1231" i="5"/>
  <c r="I1232" i="5"/>
  <c r="H1233" i="5"/>
  <c r="I1233" i="5"/>
  <c r="H1234" i="5"/>
  <c r="I1234" i="5"/>
  <c r="H1235" i="5"/>
  <c r="I1235" i="5"/>
  <c r="H1236" i="5"/>
  <c r="I1236" i="5"/>
  <c r="H1237" i="5"/>
  <c r="I1237" i="5"/>
  <c r="H1238" i="5"/>
  <c r="I1238" i="5"/>
  <c r="H1239" i="5"/>
  <c r="I1239" i="5"/>
  <c r="H1240" i="5"/>
  <c r="I1240" i="5"/>
  <c r="H1241" i="5"/>
  <c r="I1241" i="5"/>
  <c r="H1242" i="5"/>
  <c r="I1242" i="5"/>
  <c r="H1243" i="5"/>
  <c r="I1243" i="5"/>
  <c r="H1244" i="5"/>
  <c r="H1245" i="5"/>
  <c r="I1245" i="5"/>
  <c r="H1246" i="5"/>
  <c r="I1246" i="5"/>
  <c r="H1248" i="5"/>
  <c r="H1249" i="5"/>
  <c r="I1249" i="5"/>
  <c r="H1250" i="5"/>
  <c r="H1251" i="5"/>
  <c r="I1251" i="5"/>
  <c r="I1252" i="5"/>
  <c r="H1253" i="5"/>
  <c r="I1253" i="5"/>
  <c r="H1254" i="5"/>
  <c r="I1254" i="5"/>
  <c r="I1255" i="5"/>
  <c r="I1256" i="5"/>
  <c r="H1257" i="5"/>
  <c r="I1257" i="5"/>
  <c r="H1258" i="5"/>
  <c r="I1258" i="5"/>
  <c r="H1259" i="5"/>
  <c r="I1259" i="5"/>
  <c r="H1260" i="5"/>
  <c r="I1260" i="5"/>
  <c r="H1261" i="5"/>
  <c r="I1261" i="5"/>
  <c r="H1262" i="5"/>
  <c r="I1262" i="5"/>
  <c r="H1263" i="5"/>
  <c r="I1263" i="5"/>
  <c r="H1264" i="5"/>
  <c r="I1264" i="5"/>
  <c r="H1266" i="5"/>
  <c r="I1266" i="5"/>
  <c r="H1268" i="5"/>
  <c r="I1268" i="5"/>
  <c r="I1269" i="5"/>
  <c r="H1271" i="5"/>
  <c r="I1271" i="5"/>
  <c r="I1272" i="5"/>
  <c r="H1273" i="5"/>
  <c r="I1273" i="5"/>
  <c r="H1274" i="5"/>
  <c r="I1274" i="5"/>
  <c r="H1276" i="5"/>
  <c r="I1276" i="5"/>
  <c r="I1277" i="5"/>
  <c r="I1278" i="5"/>
  <c r="H1279" i="5"/>
  <c r="I1279" i="5"/>
  <c r="H1280" i="5"/>
  <c r="I1280" i="5"/>
  <c r="H1281" i="5"/>
  <c r="I1281" i="5"/>
  <c r="H1282" i="5"/>
  <c r="I1282" i="5"/>
  <c r="H1283" i="5"/>
  <c r="I1283" i="5"/>
  <c r="I1284" i="5"/>
  <c r="H1285" i="5"/>
  <c r="I1285" i="5"/>
  <c r="H1287" i="5"/>
  <c r="I1287" i="5"/>
  <c r="H1289" i="5"/>
  <c r="I1289" i="5"/>
  <c r="H1291" i="5"/>
  <c r="I1291" i="5"/>
  <c r="H1292" i="5"/>
  <c r="I1292" i="5"/>
  <c r="H1293" i="5"/>
  <c r="I1293" i="5"/>
  <c r="H1294" i="5"/>
  <c r="I1294" i="5"/>
  <c r="H1295" i="5"/>
  <c r="I1295" i="5"/>
  <c r="H1296" i="5"/>
  <c r="I1296" i="5"/>
  <c r="H1297" i="5"/>
  <c r="I1297" i="5"/>
  <c r="H1298" i="5"/>
  <c r="I1298" i="5"/>
  <c r="H1299" i="5"/>
  <c r="I1299" i="5"/>
  <c r="I1300" i="5"/>
  <c r="H1301" i="5"/>
  <c r="I1301" i="5"/>
  <c r="H1302" i="5"/>
  <c r="I1302" i="5"/>
  <c r="H1303" i="5"/>
  <c r="I1303" i="5"/>
  <c r="H1304" i="5"/>
  <c r="I1304" i="5"/>
  <c r="H1305" i="5"/>
  <c r="I1305" i="5"/>
  <c r="I1306" i="5"/>
  <c r="I1307" i="5"/>
  <c r="I1308" i="5"/>
  <c r="I1309" i="5"/>
  <c r="H1310" i="5"/>
  <c r="I1310" i="5"/>
  <c r="H1311" i="5"/>
  <c r="I1311" i="5"/>
  <c r="H1312" i="5"/>
  <c r="I1312" i="5"/>
  <c r="H1314" i="5"/>
  <c r="I1314" i="5"/>
  <c r="H1316" i="5"/>
  <c r="I1316" i="5"/>
  <c r="I1317" i="5"/>
  <c r="H1318" i="5"/>
  <c r="I1318" i="5"/>
  <c r="H1319" i="5"/>
  <c r="I1319" i="5"/>
  <c r="H1320" i="5"/>
  <c r="I1320" i="5"/>
  <c r="H1321" i="5"/>
  <c r="I1321" i="5"/>
  <c r="H1322" i="5"/>
  <c r="H1323" i="5"/>
  <c r="I1323" i="5"/>
  <c r="H1324" i="5"/>
  <c r="I1324" i="5"/>
  <c r="H1325" i="5"/>
  <c r="I1325" i="5"/>
  <c r="H1326" i="5"/>
  <c r="H1327" i="5"/>
  <c r="I1327" i="5"/>
  <c r="H1328" i="5"/>
  <c r="I1328" i="5"/>
  <c r="H1329" i="5"/>
  <c r="I1329" i="5"/>
  <c r="H1330" i="5"/>
  <c r="I1330" i="5"/>
  <c r="H1331" i="5"/>
  <c r="I1331" i="5"/>
  <c r="H1332" i="5"/>
  <c r="I1332" i="5"/>
  <c r="H1333" i="5"/>
  <c r="I1333" i="5"/>
  <c r="H1334" i="5"/>
  <c r="I1334" i="5"/>
  <c r="H1335" i="5"/>
  <c r="I1335" i="5"/>
  <c r="H1336" i="5"/>
  <c r="I1336" i="5"/>
  <c r="H1337" i="5"/>
  <c r="I1337" i="5"/>
  <c r="H1338" i="5"/>
  <c r="I1338" i="5"/>
  <c r="H1339" i="5"/>
  <c r="I1339" i="5"/>
  <c r="H1340" i="5"/>
  <c r="I1340" i="5"/>
  <c r="H1341" i="5"/>
  <c r="I1341" i="5"/>
  <c r="H1342" i="5"/>
  <c r="I1342" i="5"/>
  <c r="H1343" i="5"/>
  <c r="I1343" i="5"/>
  <c r="H1344" i="5"/>
  <c r="I1344" i="5"/>
  <c r="H1345" i="5"/>
  <c r="I1345" i="5"/>
  <c r="H1346" i="5"/>
  <c r="I1346" i="5"/>
  <c r="H1347" i="5"/>
  <c r="I1347" i="5"/>
  <c r="H1348" i="5"/>
  <c r="I1348" i="5"/>
  <c r="H1349" i="5"/>
  <c r="I1349" i="5"/>
  <c r="H1350" i="5"/>
  <c r="I1350" i="5"/>
  <c r="H1351" i="5"/>
  <c r="I1351" i="5"/>
  <c r="H1352" i="5"/>
  <c r="I1352" i="5"/>
  <c r="H1353" i="5"/>
  <c r="I1353" i="5"/>
  <c r="H1354" i="5"/>
  <c r="I1354" i="5"/>
  <c r="H1355" i="5"/>
  <c r="I1355" i="5"/>
  <c r="H1356" i="5"/>
  <c r="I1356" i="5"/>
  <c r="H1357" i="5"/>
  <c r="H1358" i="5"/>
  <c r="I1358" i="5"/>
  <c r="H1359" i="5"/>
  <c r="I1359" i="5"/>
  <c r="H1360" i="5"/>
  <c r="I1360" i="5"/>
  <c r="H1361" i="5"/>
  <c r="I1361" i="5"/>
  <c r="H1362" i="5"/>
  <c r="I1362" i="5"/>
  <c r="H1363" i="5"/>
  <c r="I1363" i="5"/>
  <c r="H1364" i="5"/>
  <c r="I1364" i="5"/>
  <c r="H1366" i="5"/>
  <c r="I1366" i="5"/>
  <c r="H1368" i="5"/>
  <c r="I1368" i="5"/>
  <c r="H1369" i="5"/>
  <c r="I1369" i="5"/>
  <c r="H1370" i="5"/>
  <c r="I1370" i="5"/>
  <c r="H1371" i="5"/>
  <c r="I1371" i="5"/>
  <c r="H1372" i="5"/>
  <c r="I1372" i="5"/>
  <c r="H1374" i="5"/>
  <c r="I1374" i="5"/>
  <c r="H1376" i="5"/>
  <c r="I1376" i="5"/>
  <c r="H1378" i="5"/>
  <c r="I1378" i="5"/>
  <c r="H1380" i="5"/>
  <c r="H1381" i="5"/>
  <c r="H1382" i="5"/>
  <c r="I1382" i="5"/>
  <c r="H1384" i="5"/>
  <c r="I1384" i="5"/>
  <c r="H1386" i="5"/>
  <c r="I1386" i="5"/>
  <c r="H1387" i="5"/>
  <c r="H1388" i="5"/>
  <c r="I1388" i="5"/>
  <c r="H1389" i="5"/>
  <c r="H1390" i="5"/>
  <c r="I1390" i="5"/>
  <c r="I1391" i="5"/>
  <c r="H1392" i="5"/>
  <c r="H1393" i="5"/>
  <c r="I1393" i="5"/>
  <c r="H1394" i="5"/>
  <c r="I1394" i="5"/>
  <c r="H1395" i="5"/>
  <c r="I1395" i="5"/>
  <c r="I1396" i="5"/>
  <c r="H1397" i="5"/>
  <c r="I1397" i="5"/>
  <c r="H1" i="4"/>
  <c r="I1" i="4"/>
  <c r="H2" i="4"/>
  <c r="I2" i="4"/>
  <c r="H3" i="4"/>
  <c r="I3" i="4"/>
  <c r="H4" i="4"/>
  <c r="I4" i="4"/>
  <c r="H5" i="4"/>
  <c r="I5" i="4"/>
  <c r="H6" i="4"/>
  <c r="I6" i="4"/>
  <c r="H7" i="4"/>
  <c r="I7" i="4"/>
  <c r="H8" i="4"/>
  <c r="I8" i="4"/>
  <c r="H9" i="4"/>
  <c r="I9" i="4"/>
  <c r="H10" i="4"/>
  <c r="I10" i="4"/>
  <c r="H11" i="4"/>
  <c r="I11" i="4"/>
  <c r="H12" i="4"/>
  <c r="I12" i="4"/>
  <c r="H13" i="4"/>
  <c r="I13" i="4"/>
  <c r="H14" i="4"/>
  <c r="I14" i="4"/>
  <c r="H15" i="4"/>
  <c r="I15" i="4"/>
  <c r="H16" i="4"/>
  <c r="I16" i="4"/>
  <c r="H17" i="4"/>
  <c r="I17" i="4"/>
  <c r="H18" i="4"/>
  <c r="I18" i="4"/>
  <c r="H19" i="4"/>
  <c r="I19" i="4"/>
  <c r="H20" i="4"/>
  <c r="I20" i="4"/>
  <c r="H21" i="4"/>
  <c r="I21" i="4"/>
  <c r="H22" i="4"/>
  <c r="I22" i="4"/>
  <c r="H23" i="4"/>
  <c r="I23" i="4"/>
  <c r="H24" i="4"/>
  <c r="I24" i="4"/>
  <c r="H25" i="4"/>
  <c r="I25" i="4"/>
  <c r="H26" i="4"/>
  <c r="I26" i="4"/>
  <c r="H27" i="4"/>
  <c r="I27" i="4"/>
  <c r="I28" i="4"/>
  <c r="I29" i="4"/>
  <c r="I30" i="4"/>
  <c r="H31" i="4"/>
  <c r="I31" i="4"/>
  <c r="H32" i="4"/>
  <c r="H34" i="4"/>
  <c r="H35" i="4"/>
  <c r="I35" i="4"/>
  <c r="H36" i="4"/>
  <c r="I36" i="4"/>
  <c r="H37" i="4"/>
  <c r="I37" i="4"/>
  <c r="H38" i="4"/>
  <c r="I38" i="4"/>
  <c r="H39" i="4"/>
  <c r="I39" i="4"/>
  <c r="H40" i="4"/>
  <c r="I40" i="4"/>
  <c r="I41" i="4"/>
  <c r="I42" i="4"/>
  <c r="I43" i="4"/>
  <c r="I44" i="4"/>
  <c r="I45" i="4"/>
  <c r="I46" i="4"/>
  <c r="H52" i="4"/>
  <c r="I52" i="4"/>
  <c r="H53" i="4"/>
  <c r="I53" i="4"/>
  <c r="H54" i="4"/>
  <c r="I54" i="4"/>
  <c r="H55" i="4"/>
  <c r="I55" i="4"/>
  <c r="H56" i="4"/>
  <c r="I56" i="4"/>
  <c r="H57" i="4"/>
  <c r="I57" i="4"/>
  <c r="H58" i="4"/>
  <c r="I58" i="4"/>
  <c r="H59" i="4"/>
  <c r="I59" i="4"/>
  <c r="H60" i="4"/>
  <c r="I60" i="4"/>
  <c r="H61" i="4"/>
  <c r="I61" i="4"/>
  <c r="H62" i="4"/>
  <c r="I62" i="4"/>
  <c r="H63" i="4"/>
  <c r="I63" i="4"/>
  <c r="H64" i="4"/>
  <c r="I64" i="4"/>
  <c r="H65" i="4"/>
  <c r="I65" i="4"/>
  <c r="H66" i="4"/>
  <c r="I66" i="4"/>
  <c r="H67" i="4"/>
  <c r="I67" i="4"/>
  <c r="H68" i="4"/>
  <c r="I68" i="4"/>
  <c r="H69" i="4"/>
  <c r="I69" i="4"/>
  <c r="H70" i="4"/>
  <c r="I70" i="4"/>
  <c r="H71" i="4"/>
  <c r="I71" i="4"/>
  <c r="H72" i="4"/>
  <c r="I72" i="4"/>
  <c r="H73" i="4"/>
  <c r="I73" i="4"/>
  <c r="H74" i="4"/>
  <c r="I74" i="4"/>
  <c r="H75" i="4"/>
  <c r="I75" i="4"/>
  <c r="H76" i="4"/>
  <c r="I76" i="4"/>
  <c r="H77" i="4"/>
  <c r="I77" i="4"/>
  <c r="H78" i="4"/>
  <c r="I78" i="4"/>
  <c r="H79" i="4"/>
  <c r="I79" i="4"/>
  <c r="H80" i="4"/>
  <c r="I80" i="4"/>
  <c r="H85" i="4"/>
  <c r="I85" i="4"/>
  <c r="H86" i="4"/>
  <c r="I86" i="4"/>
  <c r="H88" i="4"/>
  <c r="I88" i="4"/>
  <c r="H89" i="4"/>
  <c r="I89" i="4"/>
  <c r="I90" i="4"/>
  <c r="I91" i="4"/>
  <c r="H92" i="4"/>
  <c r="I92" i="4"/>
  <c r="H93" i="4"/>
  <c r="I93" i="4"/>
  <c r="I94" i="4"/>
  <c r="I95" i="4"/>
  <c r="I96" i="4"/>
  <c r="I97" i="4"/>
  <c r="I98" i="4"/>
  <c r="H99" i="4"/>
  <c r="H100" i="4"/>
  <c r="I100" i="4"/>
  <c r="H101" i="4"/>
  <c r="I101" i="4"/>
  <c r="H102" i="4"/>
  <c r="I102" i="4"/>
  <c r="I103" i="4"/>
  <c r="I104" i="4"/>
  <c r="H105" i="4"/>
  <c r="I105" i="4"/>
  <c r="H106" i="4"/>
  <c r="I106" i="4"/>
  <c r="H107" i="4"/>
  <c r="I107" i="4"/>
  <c r="H108" i="4"/>
  <c r="I108" i="4"/>
  <c r="H109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H121" i="4"/>
  <c r="I121" i="4"/>
  <c r="H122" i="4"/>
  <c r="I122" i="4"/>
  <c r="H123" i="4"/>
  <c r="I123" i="4"/>
  <c r="H124" i="4"/>
  <c r="I124" i="4"/>
  <c r="H125" i="4"/>
  <c r="I125" i="4"/>
  <c r="H126" i="4"/>
  <c r="H127" i="4"/>
  <c r="H128" i="4"/>
  <c r="H129" i="4"/>
  <c r="H130" i="4"/>
  <c r="H131" i="4"/>
  <c r="H132" i="4"/>
  <c r="H133" i="4"/>
  <c r="H134" i="4"/>
  <c r="H135" i="4"/>
  <c r="I135" i="4"/>
  <c r="H136" i="4"/>
  <c r="H137" i="4"/>
  <c r="H138" i="4"/>
  <c r="H139" i="4"/>
  <c r="I139" i="4"/>
  <c r="H140" i="4"/>
  <c r="I140" i="4"/>
  <c r="H141" i="4"/>
  <c r="I141" i="4"/>
  <c r="H142" i="4"/>
  <c r="I142" i="4"/>
  <c r="H143" i="4"/>
  <c r="I143" i="4"/>
  <c r="H144" i="4"/>
  <c r="I144" i="4"/>
  <c r="H145" i="4"/>
  <c r="I145" i="4"/>
  <c r="H146" i="4"/>
  <c r="I146" i="4"/>
  <c r="H147" i="4"/>
  <c r="I147" i="4"/>
  <c r="H148" i="4"/>
  <c r="I148" i="4"/>
  <c r="H149" i="4"/>
  <c r="I149" i="4"/>
  <c r="H150" i="4"/>
  <c r="I150" i="4"/>
  <c r="H151" i="4"/>
  <c r="I151" i="4"/>
  <c r="H152" i="4"/>
  <c r="I152" i="4"/>
  <c r="I153" i="4"/>
  <c r="I154" i="4"/>
  <c r="H155" i="4"/>
  <c r="I155" i="4"/>
  <c r="I156" i="4"/>
  <c r="H157" i="4"/>
  <c r="I157" i="4"/>
  <c r="H158" i="4"/>
  <c r="I158" i="4"/>
  <c r="H159" i="4"/>
  <c r="I159" i="4"/>
  <c r="H160" i="4"/>
  <c r="I160" i="4"/>
  <c r="H161" i="4"/>
  <c r="I161" i="4"/>
  <c r="H169" i="4"/>
  <c r="I169" i="4"/>
  <c r="H170" i="4"/>
  <c r="I170" i="4"/>
  <c r="H171" i="4"/>
  <c r="I171" i="4"/>
  <c r="H172" i="4"/>
  <c r="I172" i="4"/>
  <c r="H173" i="4"/>
  <c r="I173" i="4"/>
  <c r="H174" i="4"/>
  <c r="I174" i="4"/>
  <c r="H175" i="4"/>
  <c r="I175" i="4"/>
  <c r="H176" i="4"/>
  <c r="I176" i="4"/>
  <c r="H177" i="4"/>
  <c r="I177" i="4"/>
  <c r="H178" i="4"/>
  <c r="I178" i="4"/>
  <c r="H179" i="4"/>
  <c r="I179" i="4"/>
  <c r="H180" i="4"/>
  <c r="I180" i="4"/>
  <c r="H181" i="4"/>
  <c r="I181" i="4"/>
  <c r="H182" i="4"/>
  <c r="I182" i="4"/>
  <c r="H183" i="4"/>
  <c r="I183" i="4"/>
  <c r="H184" i="4"/>
  <c r="I184" i="4"/>
  <c r="H185" i="4"/>
  <c r="I185" i="4"/>
  <c r="H186" i="4"/>
  <c r="I186" i="4"/>
  <c r="H187" i="4"/>
  <c r="I187" i="4"/>
  <c r="H188" i="4"/>
  <c r="I188" i="4"/>
  <c r="H189" i="4"/>
  <c r="I189" i="4"/>
  <c r="H190" i="4"/>
  <c r="I190" i="4"/>
  <c r="H191" i="4"/>
  <c r="I191" i="4"/>
  <c r="H192" i="4"/>
  <c r="I192" i="4"/>
  <c r="H193" i="4"/>
  <c r="I193" i="4"/>
  <c r="H194" i="4"/>
  <c r="I194" i="4"/>
  <c r="H195" i="4"/>
  <c r="I195" i="4"/>
  <c r="H196" i="4"/>
  <c r="I196" i="4"/>
  <c r="H197" i="4"/>
  <c r="I197" i="4"/>
  <c r="H198" i="4"/>
  <c r="I198" i="4"/>
  <c r="H199" i="4"/>
  <c r="I199" i="4"/>
  <c r="H200" i="4"/>
  <c r="I200" i="4"/>
  <c r="H201" i="4"/>
  <c r="I201" i="4"/>
  <c r="H202" i="4"/>
  <c r="I202" i="4"/>
  <c r="H203" i="4"/>
  <c r="I203" i="4"/>
  <c r="H204" i="4"/>
  <c r="I204" i="4"/>
  <c r="H205" i="4"/>
  <c r="I205" i="4"/>
  <c r="I206" i="4"/>
  <c r="I207" i="4"/>
  <c r="I208" i="4"/>
  <c r="H209" i="4"/>
  <c r="I209" i="4"/>
  <c r="H210" i="4"/>
  <c r="I210" i="4"/>
  <c r="H211" i="4"/>
  <c r="I211" i="4"/>
  <c r="H212" i="4"/>
  <c r="I212" i="4"/>
  <c r="H213" i="4"/>
  <c r="I213" i="4"/>
  <c r="H214" i="4"/>
  <c r="I214" i="4"/>
  <c r="H215" i="4"/>
  <c r="I215" i="4"/>
  <c r="H216" i="4"/>
  <c r="I216" i="4"/>
  <c r="H217" i="4"/>
  <c r="I217" i="4"/>
  <c r="H218" i="4"/>
  <c r="I218" i="4"/>
  <c r="H219" i="4"/>
  <c r="I219" i="4"/>
  <c r="H220" i="4"/>
  <c r="I220" i="4"/>
  <c r="H221" i="4"/>
  <c r="I221" i="4"/>
  <c r="H222" i="4"/>
  <c r="I222" i="4"/>
  <c r="H223" i="4"/>
  <c r="I223" i="4"/>
  <c r="H224" i="4"/>
  <c r="I224" i="4"/>
  <c r="H225" i="4"/>
  <c r="I225" i="4"/>
  <c r="H226" i="4"/>
  <c r="I226" i="4"/>
  <c r="H227" i="4"/>
  <c r="I227" i="4"/>
  <c r="H228" i="4"/>
  <c r="I228" i="4"/>
  <c r="H229" i="4"/>
  <c r="I229" i="4"/>
  <c r="H230" i="4"/>
  <c r="I230" i="4"/>
  <c r="H231" i="4"/>
  <c r="I231" i="4"/>
  <c r="H232" i="4"/>
  <c r="I232" i="4"/>
  <c r="H233" i="4"/>
  <c r="I233" i="4"/>
  <c r="H234" i="4"/>
  <c r="I234" i="4"/>
  <c r="H235" i="4"/>
  <c r="I235" i="4"/>
  <c r="H236" i="4"/>
  <c r="I236" i="4"/>
  <c r="H237" i="4"/>
  <c r="I237" i="4"/>
  <c r="H238" i="4"/>
  <c r="I238" i="4"/>
  <c r="H239" i="4"/>
  <c r="I239" i="4"/>
  <c r="H240" i="4"/>
  <c r="I240" i="4"/>
  <c r="H241" i="4"/>
  <c r="I241" i="4"/>
  <c r="H242" i="4"/>
  <c r="I242" i="4"/>
  <c r="H243" i="4"/>
  <c r="I243" i="4"/>
  <c r="H244" i="4"/>
  <c r="I244" i="4"/>
  <c r="H245" i="4"/>
  <c r="I245" i="4"/>
  <c r="H246" i="4"/>
  <c r="I246" i="4"/>
  <c r="H247" i="4"/>
  <c r="I247" i="4"/>
  <c r="H248" i="4"/>
  <c r="I248" i="4"/>
  <c r="H249" i="4"/>
  <c r="I249" i="4"/>
  <c r="I250" i="4"/>
  <c r="H251" i="4"/>
  <c r="I251" i="4"/>
  <c r="H252" i="4"/>
  <c r="I252" i="4"/>
  <c r="H253" i="4"/>
  <c r="I253" i="4"/>
  <c r="H254" i="4"/>
  <c r="I254" i="4"/>
  <c r="H255" i="4"/>
  <c r="I255" i="4"/>
  <c r="H256" i="4"/>
  <c r="I256" i="4"/>
  <c r="H257" i="4"/>
  <c r="I257" i="4"/>
  <c r="H258" i="4"/>
  <c r="H259" i="4"/>
  <c r="I259" i="4"/>
  <c r="H260" i="4"/>
  <c r="I260" i="4"/>
  <c r="H261" i="4"/>
  <c r="I261" i="4"/>
  <c r="H262" i="4"/>
  <c r="H263" i="4"/>
  <c r="I264" i="4"/>
  <c r="I265" i="4"/>
  <c r="H278" i="4"/>
  <c r="H279" i="4"/>
  <c r="I279" i="4"/>
  <c r="H280" i="4"/>
  <c r="I280" i="4"/>
  <c r="H281" i="4"/>
  <c r="I281" i="4"/>
  <c r="H282" i="4"/>
  <c r="I282" i="4"/>
  <c r="H283" i="4"/>
  <c r="I283" i="4"/>
  <c r="H284" i="4"/>
  <c r="I284" i="4"/>
  <c r="H285" i="4"/>
  <c r="H286" i="4"/>
  <c r="I286" i="4"/>
  <c r="H287" i="4"/>
  <c r="I287" i="4"/>
  <c r="H288" i="4"/>
  <c r="I288" i="4"/>
  <c r="I289" i="4"/>
  <c r="H290" i="4"/>
  <c r="I290" i="4"/>
  <c r="H291" i="4"/>
  <c r="I291" i="4"/>
  <c r="H292" i="4"/>
  <c r="I292" i="4"/>
  <c r="H293" i="4"/>
  <c r="I293" i="4"/>
  <c r="H294" i="4"/>
  <c r="I294" i="4"/>
  <c r="H295" i="4"/>
  <c r="I295" i="4"/>
  <c r="H296" i="4"/>
  <c r="I296" i="4"/>
  <c r="H297" i="4"/>
  <c r="H298" i="4"/>
  <c r="I298" i="4"/>
  <c r="H299" i="4"/>
  <c r="I299" i="4"/>
  <c r="H300" i="4"/>
  <c r="I300" i="4"/>
  <c r="H301" i="4"/>
  <c r="I301" i="4"/>
  <c r="H302" i="4"/>
  <c r="I302" i="4"/>
  <c r="H303" i="4"/>
  <c r="I303" i="4"/>
  <c r="H304" i="4"/>
  <c r="I304" i="4"/>
  <c r="H305" i="4"/>
  <c r="I305" i="4"/>
  <c r="I306" i="4"/>
  <c r="I307" i="4"/>
  <c r="H309" i="4"/>
  <c r="I309" i="4"/>
  <c r="H310" i="4"/>
  <c r="I310" i="4"/>
  <c r="H311" i="4"/>
  <c r="I311" i="4"/>
  <c r="H312" i="4"/>
  <c r="I312" i="4"/>
  <c r="H313" i="4"/>
  <c r="I313" i="4"/>
  <c r="H314" i="4"/>
  <c r="I314" i="4"/>
  <c r="H315" i="4"/>
  <c r="I315" i="4"/>
  <c r="H316" i="4"/>
  <c r="I316" i="4"/>
  <c r="H317" i="4"/>
  <c r="I317" i="4"/>
  <c r="H318" i="4"/>
  <c r="I318" i="4"/>
  <c r="H319" i="4"/>
  <c r="I319" i="4"/>
  <c r="H320" i="4"/>
  <c r="I320" i="4"/>
  <c r="H321" i="4"/>
  <c r="I321" i="4"/>
  <c r="H322" i="4"/>
  <c r="I322" i="4"/>
  <c r="H323" i="4"/>
  <c r="I323" i="4"/>
  <c r="H324" i="4"/>
  <c r="I324" i="4"/>
  <c r="H325" i="4"/>
  <c r="I325" i="4"/>
  <c r="H326" i="4"/>
  <c r="H327" i="4"/>
  <c r="I327" i="4"/>
  <c r="H328" i="4"/>
  <c r="I328" i="4"/>
  <c r="H329" i="4"/>
  <c r="I329" i="4"/>
  <c r="H330" i="4"/>
  <c r="I330" i="4"/>
  <c r="H331" i="4"/>
  <c r="I331" i="4"/>
  <c r="H332" i="4"/>
  <c r="I332" i="4"/>
  <c r="H333" i="4"/>
  <c r="I333" i="4"/>
  <c r="H334" i="4"/>
  <c r="I334" i="4"/>
  <c r="H335" i="4"/>
  <c r="I335" i="4"/>
  <c r="H336" i="4"/>
  <c r="I336" i="4"/>
  <c r="H337" i="4"/>
  <c r="I337" i="4"/>
  <c r="H338" i="4"/>
  <c r="I338" i="4"/>
  <c r="H339" i="4"/>
  <c r="I339" i="4"/>
  <c r="H340" i="4"/>
  <c r="I340" i="4"/>
  <c r="H341" i="4"/>
  <c r="I341" i="4"/>
  <c r="H342" i="4"/>
  <c r="I342" i="4"/>
  <c r="H343" i="4"/>
  <c r="I343" i="4"/>
  <c r="H344" i="4"/>
  <c r="I344" i="4"/>
  <c r="H345" i="4"/>
  <c r="I345" i="4"/>
  <c r="H346" i="4"/>
  <c r="I346" i="4"/>
  <c r="H347" i="4"/>
  <c r="I347" i="4"/>
  <c r="H348" i="4"/>
  <c r="I348" i="4"/>
  <c r="H349" i="4"/>
  <c r="I349" i="4"/>
  <c r="H350" i="4"/>
  <c r="I350" i="4"/>
  <c r="H351" i="4"/>
  <c r="I351" i="4"/>
  <c r="H352" i="4"/>
  <c r="I352" i="4"/>
  <c r="H353" i="4"/>
  <c r="I353" i="4"/>
  <c r="H354" i="4"/>
  <c r="I354" i="4"/>
  <c r="H355" i="4"/>
  <c r="I355" i="4"/>
  <c r="H356" i="4"/>
  <c r="I356" i="4"/>
  <c r="H357" i="4"/>
  <c r="I357" i="4"/>
  <c r="H358" i="4"/>
  <c r="I358" i="4"/>
  <c r="H359" i="4"/>
  <c r="I359" i="4"/>
  <c r="H360" i="4"/>
  <c r="I360" i="4"/>
  <c r="H361" i="4"/>
  <c r="I361" i="4"/>
  <c r="H362" i="4"/>
  <c r="I362" i="4"/>
  <c r="H363" i="4"/>
  <c r="I363" i="4"/>
  <c r="H364" i="4"/>
  <c r="I364" i="4"/>
  <c r="H365" i="4"/>
  <c r="I365" i="4"/>
  <c r="H366" i="4"/>
  <c r="I366" i="4"/>
  <c r="H367" i="4"/>
  <c r="I367" i="4"/>
  <c r="H368" i="4"/>
  <c r="I368" i="4"/>
  <c r="H369" i="4"/>
  <c r="I369" i="4"/>
  <c r="H370" i="4"/>
  <c r="I370" i="4"/>
  <c r="H371" i="4"/>
  <c r="I371" i="4"/>
  <c r="H372" i="4"/>
  <c r="I372" i="4"/>
  <c r="H373" i="4"/>
  <c r="I373" i="4"/>
  <c r="H374" i="4"/>
  <c r="I374" i="4"/>
  <c r="H375" i="4"/>
  <c r="I375" i="4"/>
  <c r="H376" i="4"/>
  <c r="I376" i="4"/>
  <c r="H377" i="4"/>
  <c r="I377" i="4"/>
  <c r="H378" i="4"/>
  <c r="I378" i="4"/>
  <c r="H379" i="4"/>
  <c r="I379" i="4"/>
  <c r="I380" i="4"/>
  <c r="H381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H403" i="4"/>
  <c r="I403" i="4"/>
  <c r="I404" i="4"/>
  <c r="H405" i="4"/>
  <c r="I405" i="4"/>
  <c r="I406" i="4"/>
  <c r="I407" i="4"/>
  <c r="I408" i="4"/>
  <c r="I409" i="4"/>
  <c r="I410" i="4"/>
  <c r="H411" i="4"/>
  <c r="I411" i="4"/>
  <c r="H412" i="4"/>
  <c r="I412" i="4"/>
  <c r="I413" i="4"/>
  <c r="H414" i="4"/>
  <c r="I414" i="4"/>
  <c r="H415" i="4"/>
  <c r="I415" i="4"/>
  <c r="H416" i="4"/>
  <c r="I416" i="4"/>
  <c r="H417" i="4"/>
  <c r="I417" i="4"/>
  <c r="I418" i="4"/>
  <c r="H419" i="4"/>
  <c r="I419" i="4"/>
  <c r="H420" i="4"/>
  <c r="I420" i="4"/>
  <c r="H421" i="4"/>
  <c r="I421" i="4"/>
  <c r="H422" i="4"/>
  <c r="I422" i="4"/>
  <c r="I423" i="4"/>
  <c r="I424" i="4"/>
  <c r="I425" i="4"/>
  <c r="H426" i="4"/>
  <c r="I426" i="4"/>
  <c r="H427" i="4"/>
  <c r="I427" i="4"/>
  <c r="I428" i="4"/>
  <c r="I429" i="4"/>
  <c r="I430" i="4"/>
  <c r="H431" i="4"/>
  <c r="I431" i="4"/>
  <c r="H432" i="4"/>
  <c r="I432" i="4"/>
  <c r="H433" i="4"/>
  <c r="I433" i="4"/>
  <c r="H434" i="4"/>
  <c r="H435" i="4"/>
  <c r="H436" i="4"/>
  <c r="H437" i="4"/>
  <c r="H438" i="4"/>
  <c r="H439" i="4"/>
  <c r="I439" i="4"/>
  <c r="H440" i="4"/>
  <c r="I440" i="4"/>
  <c r="H441" i="4"/>
  <c r="I441" i="4"/>
  <c r="H446" i="4"/>
  <c r="I446" i="4"/>
  <c r="H447" i="4"/>
  <c r="I447" i="4"/>
  <c r="H448" i="4"/>
  <c r="I448" i="4"/>
  <c r="H449" i="4"/>
  <c r="I449" i="4"/>
  <c r="H450" i="4"/>
  <c r="I450" i="4"/>
  <c r="H451" i="4"/>
  <c r="I451" i="4"/>
  <c r="H452" i="4"/>
  <c r="I452" i="4"/>
  <c r="H453" i="4"/>
  <c r="I453" i="4"/>
  <c r="H454" i="4"/>
  <c r="H455" i="4"/>
  <c r="I455" i="4"/>
  <c r="I456" i="4"/>
  <c r="H457" i="4"/>
  <c r="H458" i="4"/>
  <c r="H459" i="4"/>
  <c r="H460" i="4"/>
  <c r="I460" i="4"/>
  <c r="I461" i="4"/>
  <c r="I462" i="4"/>
  <c r="H463" i="4"/>
  <c r="I463" i="4"/>
  <c r="H464" i="4"/>
  <c r="I464" i="4"/>
  <c r="H465" i="4"/>
  <c r="I465" i="4"/>
  <c r="H466" i="4"/>
  <c r="I466" i="4"/>
  <c r="H467" i="4"/>
  <c r="I467" i="4"/>
  <c r="H468" i="4"/>
  <c r="I468" i="4"/>
  <c r="H469" i="4"/>
  <c r="I469" i="4"/>
  <c r="H470" i="4"/>
  <c r="I470" i="4"/>
  <c r="H471" i="4"/>
  <c r="I471" i="4"/>
  <c r="H472" i="4"/>
  <c r="I472" i="4"/>
  <c r="H473" i="4"/>
  <c r="I473" i="4"/>
  <c r="H474" i="4"/>
  <c r="I474" i="4"/>
  <c r="H475" i="4"/>
  <c r="I475" i="4"/>
  <c r="H476" i="4"/>
  <c r="I476" i="4"/>
  <c r="H477" i="4"/>
  <c r="I477" i="4"/>
  <c r="H478" i="4"/>
  <c r="I478" i="4"/>
  <c r="H479" i="4"/>
  <c r="I479" i="4"/>
  <c r="H480" i="4"/>
  <c r="I480" i="4"/>
  <c r="H481" i="4"/>
  <c r="I481" i="4"/>
  <c r="H482" i="4"/>
  <c r="I482" i="4"/>
  <c r="H483" i="4"/>
  <c r="I483" i="4"/>
  <c r="H484" i="4"/>
  <c r="I484" i="4"/>
  <c r="H485" i="4"/>
  <c r="I485" i="4"/>
  <c r="H486" i="4"/>
  <c r="I486" i="4"/>
  <c r="H487" i="4"/>
  <c r="I487" i="4"/>
  <c r="H488" i="4"/>
  <c r="I488" i="4"/>
  <c r="H489" i="4"/>
  <c r="I489" i="4"/>
  <c r="H490" i="4"/>
  <c r="I490" i="4"/>
  <c r="H491" i="4"/>
  <c r="I491" i="4"/>
  <c r="H492" i="4"/>
  <c r="I492" i="4"/>
  <c r="H493" i="4"/>
  <c r="I493" i="4"/>
  <c r="H494" i="4"/>
  <c r="I494" i="4"/>
  <c r="H495" i="4"/>
  <c r="I495" i="4"/>
  <c r="H496" i="4"/>
  <c r="I496" i="4"/>
  <c r="H497" i="4"/>
  <c r="I497" i="4"/>
  <c r="H498" i="4"/>
  <c r="I498" i="4"/>
  <c r="H499" i="4"/>
  <c r="I499" i="4"/>
  <c r="H500" i="4"/>
  <c r="I500" i="4"/>
  <c r="I501" i="4"/>
  <c r="H502" i="4"/>
  <c r="I502" i="4"/>
  <c r="H503" i="4"/>
  <c r="I503" i="4"/>
  <c r="I504" i="4"/>
  <c r="H505" i="4"/>
  <c r="I505" i="4"/>
  <c r="I506" i="4"/>
  <c r="I507" i="4"/>
  <c r="I508" i="4"/>
  <c r="I509" i="4"/>
  <c r="I510" i="4"/>
  <c r="I511" i="4"/>
  <c r="H512" i="4"/>
  <c r="I512" i="4"/>
  <c r="H513" i="4"/>
  <c r="I513" i="4"/>
  <c r="H514" i="4"/>
  <c r="I514" i="4"/>
  <c r="I515" i="4"/>
  <c r="H516" i="4"/>
  <c r="I516" i="4"/>
  <c r="I517" i="4"/>
  <c r="I518" i="4"/>
  <c r="H519" i="4"/>
  <c r="I519" i="4"/>
  <c r="H520" i="4"/>
  <c r="I520" i="4"/>
  <c r="H521" i="4"/>
  <c r="I521" i="4"/>
  <c r="I522" i="4"/>
  <c r="I523" i="4"/>
  <c r="H524" i="4"/>
  <c r="I524" i="4"/>
  <c r="H525" i="4"/>
  <c r="I525" i="4"/>
  <c r="H526" i="4"/>
  <c r="I526" i="4"/>
  <c r="H527" i="4"/>
  <c r="I527" i="4"/>
  <c r="H528" i="4"/>
  <c r="I528" i="4"/>
  <c r="H529" i="4"/>
  <c r="I529" i="4"/>
  <c r="H530" i="4"/>
  <c r="I530" i="4"/>
  <c r="H531" i="4"/>
  <c r="I531" i="4"/>
  <c r="H532" i="4"/>
  <c r="I532" i="4"/>
  <c r="H533" i="4"/>
  <c r="I533" i="4"/>
  <c r="H534" i="4"/>
  <c r="I534" i="4"/>
  <c r="H535" i="4"/>
  <c r="I535" i="4"/>
  <c r="H536" i="4"/>
  <c r="I536" i="4"/>
  <c r="I537" i="4"/>
  <c r="H538" i="4"/>
  <c r="I538" i="4"/>
  <c r="H539" i="4"/>
  <c r="I539" i="4"/>
  <c r="I540" i="4"/>
  <c r="H541" i="4"/>
  <c r="I541" i="4"/>
  <c r="H542" i="4"/>
  <c r="I542" i="4"/>
  <c r="H543" i="4"/>
  <c r="I543" i="4"/>
  <c r="H544" i="4"/>
  <c r="I544" i="4"/>
  <c r="H545" i="4"/>
  <c r="I545" i="4"/>
  <c r="H546" i="4"/>
  <c r="I546" i="4"/>
  <c r="H547" i="4"/>
  <c r="I547" i="4"/>
  <c r="H548" i="4"/>
  <c r="I548" i="4"/>
  <c r="H549" i="4"/>
  <c r="I549" i="4"/>
  <c r="H550" i="4"/>
  <c r="I550" i="4"/>
  <c r="H551" i="4"/>
  <c r="I551" i="4"/>
  <c r="H552" i="4"/>
  <c r="I552" i="4"/>
  <c r="H553" i="4"/>
  <c r="I553" i="4"/>
  <c r="H554" i="4"/>
  <c r="I554" i="4"/>
  <c r="H555" i="4"/>
  <c r="I555" i="4"/>
  <c r="H556" i="4"/>
  <c r="I556" i="4"/>
  <c r="H557" i="4"/>
  <c r="I557" i="4"/>
  <c r="H558" i="4"/>
  <c r="I558" i="4"/>
  <c r="H559" i="4"/>
  <c r="I559" i="4"/>
  <c r="H560" i="4"/>
  <c r="I560" i="4"/>
  <c r="H561" i="4"/>
  <c r="I561" i="4"/>
  <c r="H562" i="4"/>
  <c r="I562" i="4"/>
  <c r="I563" i="4"/>
  <c r="H564" i="4"/>
  <c r="I564" i="4"/>
  <c r="H565" i="4"/>
  <c r="I565" i="4"/>
  <c r="H566" i="4"/>
  <c r="I566" i="4"/>
  <c r="H567" i="4"/>
  <c r="I567" i="4"/>
  <c r="H568" i="4"/>
  <c r="I568" i="4"/>
  <c r="H569" i="4"/>
  <c r="I569" i="4"/>
  <c r="H570" i="4"/>
  <c r="I570" i="4"/>
  <c r="H571" i="4"/>
  <c r="I571" i="4"/>
  <c r="H572" i="4"/>
  <c r="I572" i="4"/>
  <c r="H573" i="4"/>
  <c r="I573" i="4"/>
  <c r="H574" i="4"/>
  <c r="I574" i="4"/>
  <c r="H575" i="4"/>
  <c r="I575" i="4"/>
  <c r="H576" i="4"/>
  <c r="I576" i="4"/>
  <c r="H577" i="4"/>
  <c r="I577" i="4"/>
  <c r="H578" i="4"/>
  <c r="I578" i="4"/>
  <c r="H579" i="4"/>
  <c r="I579" i="4"/>
  <c r="H580" i="4"/>
  <c r="I580" i="4"/>
  <c r="H581" i="4"/>
  <c r="I581" i="4"/>
  <c r="H582" i="4"/>
  <c r="I582" i="4"/>
  <c r="H583" i="4"/>
  <c r="I583" i="4"/>
  <c r="H584" i="4"/>
  <c r="I584" i="4"/>
  <c r="H585" i="4"/>
  <c r="I585" i="4"/>
  <c r="H586" i="4"/>
  <c r="I586" i="4"/>
  <c r="H587" i="4"/>
  <c r="I587" i="4"/>
  <c r="H588" i="4"/>
  <c r="I588" i="4"/>
  <c r="H589" i="4"/>
  <c r="I589" i="4"/>
  <c r="H590" i="4"/>
  <c r="I590" i="4"/>
  <c r="H591" i="4"/>
  <c r="I591" i="4"/>
  <c r="H592" i="4"/>
  <c r="I592" i="4"/>
  <c r="H593" i="4"/>
  <c r="I593" i="4"/>
  <c r="H594" i="4"/>
  <c r="I594" i="4"/>
  <c r="H595" i="4"/>
  <c r="I595" i="4"/>
  <c r="H596" i="4"/>
  <c r="I596" i="4"/>
  <c r="H597" i="4"/>
  <c r="I597" i="4"/>
  <c r="H598" i="4"/>
  <c r="I598" i="4"/>
  <c r="H599" i="4"/>
  <c r="I599" i="4"/>
  <c r="H600" i="4"/>
  <c r="I600" i="4"/>
  <c r="H601" i="4"/>
  <c r="I601" i="4"/>
  <c r="H602" i="4"/>
  <c r="I602" i="4"/>
  <c r="H603" i="4"/>
  <c r="I603" i="4"/>
  <c r="H604" i="4"/>
  <c r="I604" i="4"/>
  <c r="H605" i="4"/>
  <c r="I605" i="4"/>
  <c r="H606" i="4"/>
  <c r="I606" i="4"/>
  <c r="H607" i="4"/>
  <c r="I607" i="4"/>
  <c r="I608" i="4"/>
  <c r="H609" i="4"/>
  <c r="I609" i="4"/>
  <c r="H610" i="4"/>
  <c r="I610" i="4"/>
  <c r="H611" i="4"/>
  <c r="I611" i="4"/>
  <c r="H612" i="4"/>
  <c r="I612" i="4"/>
  <c r="H613" i="4"/>
  <c r="I613" i="4"/>
  <c r="H614" i="4"/>
  <c r="I614" i="4"/>
  <c r="H615" i="4"/>
  <c r="I615" i="4"/>
  <c r="H616" i="4"/>
  <c r="I616" i="4"/>
  <c r="I617" i="4"/>
  <c r="H618" i="4"/>
  <c r="I618" i="4"/>
  <c r="H619" i="4"/>
  <c r="I619" i="4"/>
  <c r="H620" i="4"/>
  <c r="I620" i="4"/>
  <c r="H621" i="4"/>
  <c r="I621" i="4"/>
  <c r="H622" i="4"/>
  <c r="I622" i="4"/>
  <c r="H623" i="4"/>
  <c r="I623" i="4"/>
  <c r="H624" i="4"/>
  <c r="I624" i="4"/>
  <c r="H625" i="4"/>
  <c r="I625" i="4"/>
  <c r="H626" i="4"/>
  <c r="H627" i="4"/>
  <c r="H628" i="4"/>
  <c r="H629" i="4"/>
  <c r="H630" i="4"/>
  <c r="H631" i="4"/>
  <c r="H632" i="4"/>
  <c r="H633" i="4"/>
  <c r="I633" i="4"/>
  <c r="H638" i="4"/>
  <c r="I638" i="4"/>
  <c r="H639" i="4"/>
  <c r="I639" i="4"/>
  <c r="H640" i="4"/>
  <c r="I640" i="4"/>
  <c r="H641" i="4"/>
  <c r="I641" i="4"/>
  <c r="I642" i="4"/>
  <c r="H643" i="4"/>
  <c r="I643" i="4"/>
  <c r="H644" i="4"/>
  <c r="I644" i="4"/>
  <c r="H645" i="4"/>
  <c r="I645" i="4"/>
  <c r="H646" i="4"/>
  <c r="I646" i="4"/>
  <c r="H647" i="4"/>
  <c r="I647" i="4"/>
  <c r="H648" i="4"/>
  <c r="I648" i="4"/>
  <c r="H649" i="4"/>
  <c r="I649" i="4"/>
  <c r="H650" i="4"/>
  <c r="I650" i="4"/>
  <c r="H651" i="4"/>
  <c r="I651" i="4"/>
  <c r="H652" i="4"/>
  <c r="I652" i="4"/>
  <c r="H653" i="4"/>
  <c r="I653" i="4"/>
  <c r="H654" i="4"/>
  <c r="I654" i="4"/>
  <c r="H655" i="4"/>
  <c r="I655" i="4"/>
  <c r="H656" i="4"/>
  <c r="I656" i="4"/>
  <c r="H657" i="4"/>
  <c r="I657" i="4"/>
  <c r="H658" i="4"/>
  <c r="I658" i="4"/>
  <c r="H659" i="4"/>
  <c r="I659" i="4"/>
  <c r="H660" i="4"/>
  <c r="I660" i="4"/>
  <c r="H661" i="4"/>
  <c r="I661" i="4"/>
  <c r="H662" i="4"/>
  <c r="I662" i="4"/>
  <c r="H663" i="4"/>
  <c r="I663" i="4"/>
  <c r="H664" i="4"/>
  <c r="I664" i="4"/>
  <c r="H665" i="4"/>
  <c r="I665" i="4"/>
  <c r="H666" i="4"/>
  <c r="I666" i="4"/>
  <c r="H667" i="4"/>
  <c r="I667" i="4"/>
  <c r="H668" i="4"/>
  <c r="H669" i="4"/>
  <c r="I669" i="4"/>
  <c r="H670" i="4"/>
  <c r="I670" i="4"/>
  <c r="H671" i="4"/>
  <c r="I671" i="4"/>
  <c r="H672" i="4"/>
  <c r="I672" i="4"/>
  <c r="H673" i="4"/>
  <c r="I673" i="4"/>
  <c r="H674" i="4"/>
  <c r="I674" i="4"/>
  <c r="H675" i="4"/>
  <c r="I675" i="4"/>
  <c r="H676" i="4"/>
  <c r="I676" i="4"/>
  <c r="H677" i="4"/>
  <c r="I677" i="4"/>
  <c r="H678" i="4"/>
  <c r="I678" i="4"/>
  <c r="H679" i="4"/>
  <c r="I679" i="4"/>
  <c r="H680" i="4"/>
  <c r="I680" i="4"/>
  <c r="H681" i="4"/>
  <c r="I681" i="4"/>
  <c r="H682" i="4"/>
  <c r="I682" i="4"/>
  <c r="H683" i="4"/>
  <c r="I683" i="4"/>
  <c r="H684" i="4"/>
  <c r="I684" i="4"/>
  <c r="H685" i="4"/>
  <c r="I685" i="4"/>
  <c r="I686" i="4"/>
  <c r="H687" i="4"/>
  <c r="I687" i="4"/>
  <c r="H688" i="4"/>
  <c r="I688" i="4"/>
  <c r="H689" i="4"/>
  <c r="I689" i="4"/>
  <c r="I690" i="4"/>
  <c r="I691" i="4"/>
  <c r="H692" i="4"/>
  <c r="I692" i="4"/>
  <c r="H693" i="4"/>
  <c r="I693" i="4"/>
  <c r="H694" i="4"/>
  <c r="I694" i="4"/>
  <c r="H695" i="4"/>
  <c r="I695" i="4"/>
  <c r="H696" i="4"/>
  <c r="I696" i="4"/>
  <c r="H697" i="4"/>
  <c r="I697" i="4"/>
  <c r="H698" i="4"/>
  <c r="I698" i="4"/>
  <c r="H699" i="4"/>
  <c r="I699" i="4"/>
  <c r="H700" i="4"/>
  <c r="I700" i="4"/>
  <c r="H701" i="4"/>
  <c r="H702" i="4"/>
  <c r="I702" i="4"/>
  <c r="H703" i="4"/>
  <c r="I703" i="4"/>
  <c r="H704" i="4"/>
  <c r="I704" i="4"/>
  <c r="H705" i="4"/>
  <c r="I705" i="4"/>
  <c r="H707" i="4"/>
  <c r="H708" i="4"/>
  <c r="I710" i="4"/>
  <c r="H711" i="4"/>
  <c r="I711" i="4"/>
  <c r="I712" i="4"/>
  <c r="I713" i="4"/>
  <c r="I714" i="4"/>
  <c r="I715" i="4"/>
  <c r="I716" i="4"/>
  <c r="I717" i="4"/>
  <c r="I718" i="4"/>
  <c r="I719" i="4"/>
  <c r="I720" i="4"/>
  <c r="H721" i="4"/>
  <c r="I721" i="4"/>
  <c r="H722" i="4"/>
  <c r="I722" i="4"/>
  <c r="H723" i="4"/>
  <c r="I723" i="4"/>
  <c r="I724" i="4"/>
  <c r="I725" i="4"/>
  <c r="H726" i="4"/>
  <c r="J726" i="4"/>
  <c r="I726" i="4"/>
  <c r="H727" i="4"/>
  <c r="I727" i="4"/>
  <c r="H728" i="4"/>
  <c r="I728" i="4"/>
  <c r="H729" i="4"/>
  <c r="I729" i="4"/>
  <c r="H730" i="4"/>
  <c r="I730" i="4"/>
  <c r="H731" i="4"/>
  <c r="I731" i="4"/>
  <c r="H732" i="4"/>
  <c r="I732" i="4"/>
  <c r="H733" i="4"/>
  <c r="I733" i="4"/>
  <c r="H734" i="4"/>
  <c r="I734" i="4"/>
  <c r="H735" i="4"/>
  <c r="I735" i="4"/>
  <c r="H736" i="4"/>
  <c r="I736" i="4"/>
  <c r="I737" i="4"/>
  <c r="I738" i="4"/>
  <c r="I739" i="4"/>
  <c r="I740" i="4"/>
  <c r="I741" i="4"/>
  <c r="H742" i="4"/>
  <c r="I742" i="4"/>
  <c r="H743" i="4"/>
  <c r="I743" i="4"/>
  <c r="I744" i="4"/>
  <c r="H745" i="4"/>
  <c r="I745" i="4"/>
  <c r="H746" i="4"/>
  <c r="I746" i="4"/>
  <c r="I747" i="4"/>
  <c r="H748" i="4"/>
  <c r="I748" i="4"/>
  <c r="H749" i="4"/>
  <c r="I749" i="4"/>
  <c r="H757" i="4"/>
  <c r="I757" i="4"/>
  <c r="H758" i="4"/>
  <c r="H759" i="4"/>
  <c r="H760" i="4"/>
  <c r="H761" i="4"/>
  <c r="I761" i="4"/>
  <c r="H762" i="4"/>
  <c r="I762" i="4"/>
  <c r="H763" i="4"/>
  <c r="I763" i="4"/>
  <c r="H764" i="4"/>
  <c r="I764" i="4"/>
  <c r="H765" i="4"/>
  <c r="I765" i="4"/>
  <c r="H766" i="4"/>
  <c r="I766" i="4"/>
  <c r="H767" i="4"/>
  <c r="I767" i="4"/>
  <c r="H768" i="4"/>
  <c r="I768" i="4"/>
  <c r="H769" i="4"/>
  <c r="H770" i="4"/>
  <c r="I770" i="4"/>
  <c r="H771" i="4"/>
  <c r="I771" i="4"/>
  <c r="H772" i="4"/>
  <c r="I772" i="4"/>
  <c r="H773" i="4"/>
  <c r="I773" i="4"/>
  <c r="I774" i="4"/>
  <c r="I775" i="4"/>
  <c r="H776" i="4"/>
  <c r="I776" i="4"/>
  <c r="H777" i="4"/>
  <c r="I777" i="4"/>
  <c r="H778" i="4"/>
  <c r="I778" i="4"/>
  <c r="H779" i="4"/>
  <c r="I779" i="4"/>
  <c r="H780" i="4"/>
  <c r="I780" i="4"/>
  <c r="H781" i="4"/>
  <c r="I781" i="4"/>
  <c r="H782" i="4"/>
  <c r="I782" i="4"/>
  <c r="I783" i="4"/>
  <c r="I784" i="4"/>
  <c r="I785" i="4"/>
  <c r="I786" i="4"/>
  <c r="I787" i="4"/>
  <c r="H788" i="4"/>
  <c r="I788" i="4"/>
  <c r="H789" i="4"/>
  <c r="I789" i="4"/>
  <c r="I790" i="4"/>
  <c r="H791" i="4"/>
  <c r="I791" i="4"/>
  <c r="H792" i="4"/>
  <c r="I792" i="4"/>
  <c r="H793" i="4"/>
  <c r="I793" i="4"/>
  <c r="H794" i="4"/>
  <c r="I794" i="4"/>
  <c r="I795" i="4"/>
  <c r="H796" i="4"/>
  <c r="I796" i="4"/>
  <c r="I797" i="4"/>
  <c r="I798" i="4"/>
  <c r="H799" i="4"/>
  <c r="I799" i="4"/>
  <c r="H800" i="4"/>
  <c r="I800" i="4"/>
  <c r="H801" i="4"/>
  <c r="I801" i="4"/>
  <c r="H802" i="4"/>
  <c r="I802" i="4"/>
  <c r="H803" i="4"/>
  <c r="I803" i="4"/>
  <c r="I804" i="4"/>
  <c r="H805" i="4"/>
  <c r="I805" i="4"/>
  <c r="H806" i="4"/>
  <c r="I806" i="4"/>
  <c r="H807" i="4"/>
  <c r="I807" i="4"/>
  <c r="H808" i="4"/>
  <c r="I808" i="4"/>
  <c r="H809" i="4"/>
  <c r="I809" i="4"/>
  <c r="H810" i="4"/>
  <c r="I810" i="4"/>
  <c r="H811" i="4"/>
  <c r="I811" i="4"/>
  <c r="H812" i="4"/>
  <c r="I812" i="4"/>
  <c r="H813" i="4"/>
  <c r="I813" i="4"/>
  <c r="H814" i="4"/>
  <c r="I814" i="4"/>
  <c r="H815" i="4"/>
  <c r="I815" i="4"/>
  <c r="H816" i="4"/>
  <c r="I816" i="4"/>
  <c r="H817" i="4"/>
  <c r="I817" i="4"/>
  <c r="H818" i="4"/>
  <c r="I818" i="4"/>
  <c r="H819" i="4"/>
  <c r="I819" i="4"/>
  <c r="H820" i="4"/>
  <c r="I820" i="4"/>
  <c r="H821" i="4"/>
  <c r="I821" i="4"/>
  <c r="H822" i="4"/>
  <c r="I822" i="4"/>
  <c r="H823" i="4"/>
  <c r="I823" i="4"/>
  <c r="I824" i="4"/>
  <c r="I825" i="4"/>
  <c r="H826" i="4"/>
  <c r="I826" i="4"/>
  <c r="H827" i="4"/>
  <c r="I827" i="4"/>
  <c r="H828" i="4"/>
  <c r="I828" i="4"/>
  <c r="H829" i="4"/>
  <c r="I829" i="4"/>
  <c r="H830" i="4"/>
  <c r="I830" i="4"/>
  <c r="I831" i="4"/>
  <c r="H832" i="4"/>
  <c r="I832" i="4"/>
  <c r="H833" i="4"/>
  <c r="I833" i="4"/>
  <c r="H834" i="4"/>
  <c r="I834" i="4"/>
  <c r="H835" i="4"/>
  <c r="I835" i="4"/>
  <c r="I836" i="4"/>
  <c r="H837" i="4"/>
  <c r="I837" i="4"/>
  <c r="H838" i="4"/>
  <c r="I838" i="4"/>
  <c r="H839" i="4"/>
  <c r="I839" i="4"/>
  <c r="H840" i="4"/>
  <c r="I840" i="4"/>
  <c r="H853" i="4"/>
  <c r="I853" i="4"/>
  <c r="H854" i="4"/>
  <c r="I854" i="4"/>
  <c r="H855" i="4"/>
  <c r="I855" i="4"/>
  <c r="H856" i="4"/>
  <c r="I856" i="4"/>
  <c r="H857" i="4"/>
  <c r="I857" i="4"/>
  <c r="H858" i="4"/>
  <c r="I858" i="4"/>
  <c r="H859" i="4"/>
  <c r="I859" i="4"/>
  <c r="H860" i="4"/>
  <c r="I860" i="4"/>
  <c r="H864" i="4"/>
  <c r="I864" i="4"/>
  <c r="H865" i="4"/>
  <c r="I865" i="4"/>
  <c r="H866" i="4"/>
  <c r="I866" i="4"/>
  <c r="H867" i="4"/>
  <c r="I867" i="4"/>
  <c r="H868" i="4"/>
  <c r="I868" i="4"/>
  <c r="H869" i="4"/>
  <c r="I869" i="4"/>
  <c r="H870" i="4"/>
  <c r="I870" i="4"/>
  <c r="H871" i="4"/>
  <c r="I871" i="4"/>
  <c r="H872" i="4"/>
  <c r="I872" i="4"/>
  <c r="H873" i="4"/>
  <c r="I873" i="4"/>
  <c r="H874" i="4"/>
  <c r="I874" i="4"/>
  <c r="H875" i="4"/>
  <c r="I875" i="4"/>
  <c r="H876" i="4"/>
  <c r="I876" i="4"/>
  <c r="H877" i="4"/>
  <c r="I877" i="4"/>
  <c r="H878" i="4"/>
  <c r="I878" i="4"/>
  <c r="I880" i="4"/>
  <c r="I881" i="4"/>
  <c r="I882" i="4"/>
  <c r="H883" i="4"/>
  <c r="I883" i="4"/>
  <c r="H884" i="4"/>
  <c r="I884" i="4"/>
  <c r="H885" i="4"/>
  <c r="I885" i="4"/>
  <c r="H886" i="4"/>
  <c r="I886" i="4"/>
  <c r="H887" i="4"/>
  <c r="I887" i="4"/>
  <c r="H888" i="4"/>
  <c r="I888" i="4"/>
  <c r="H889" i="4"/>
  <c r="I889" i="4"/>
  <c r="H890" i="4"/>
  <c r="I890" i="4"/>
  <c r="H891" i="4"/>
  <c r="I891" i="4"/>
  <c r="H892" i="4"/>
  <c r="I892" i="4"/>
  <c r="H893" i="4"/>
  <c r="I893" i="4"/>
  <c r="H894" i="4"/>
  <c r="I894" i="4"/>
  <c r="H895" i="4"/>
  <c r="I895" i="4"/>
  <c r="H896" i="4"/>
  <c r="I896" i="4"/>
  <c r="H897" i="4"/>
  <c r="I897" i="4"/>
  <c r="H898" i="4"/>
  <c r="I898" i="4"/>
  <c r="H899" i="4"/>
  <c r="I899" i="4"/>
  <c r="H900" i="4"/>
  <c r="I900" i="4"/>
  <c r="H901" i="4"/>
  <c r="I901" i="4"/>
  <c r="H902" i="4"/>
  <c r="I902" i="4"/>
  <c r="H903" i="4"/>
  <c r="H904" i="4"/>
  <c r="I904" i="4"/>
  <c r="H905" i="4"/>
  <c r="I905" i="4"/>
  <c r="H906" i="4"/>
  <c r="I906" i="4"/>
  <c r="H907" i="4"/>
  <c r="I907" i="4"/>
  <c r="H908" i="4"/>
  <c r="I908" i="4"/>
  <c r="H909" i="4"/>
  <c r="I909" i="4"/>
  <c r="H910" i="4"/>
  <c r="I910" i="4"/>
  <c r="H911" i="4"/>
  <c r="I911" i="4"/>
  <c r="H912" i="4"/>
  <c r="I912" i="4"/>
  <c r="H913" i="4"/>
  <c r="I913" i="4"/>
  <c r="H914" i="4"/>
  <c r="I914" i="4"/>
  <c r="H915" i="4"/>
  <c r="I915" i="4"/>
  <c r="H916" i="4"/>
  <c r="I916" i="4"/>
  <c r="H917" i="4"/>
  <c r="I917" i="4"/>
  <c r="H918" i="4"/>
  <c r="I918" i="4"/>
  <c r="H919" i="4"/>
  <c r="I919" i="4"/>
  <c r="H920" i="4"/>
  <c r="I920" i="4"/>
  <c r="H921" i="4"/>
  <c r="I921" i="4"/>
  <c r="H922" i="4"/>
  <c r="I922" i="4"/>
  <c r="H923" i="4"/>
  <c r="I923" i="4"/>
  <c r="H924" i="4"/>
  <c r="I924" i="4"/>
  <c r="H925" i="4"/>
  <c r="I925" i="4"/>
  <c r="H926" i="4"/>
  <c r="I926" i="4"/>
  <c r="H927" i="4"/>
  <c r="I927" i="4"/>
  <c r="H928" i="4"/>
  <c r="I928" i="4"/>
  <c r="H929" i="4"/>
  <c r="I929" i="4"/>
  <c r="H930" i="4"/>
  <c r="I930" i="4"/>
  <c r="H931" i="4"/>
  <c r="I931" i="4"/>
  <c r="H932" i="4"/>
  <c r="H933" i="4"/>
  <c r="I933" i="4"/>
  <c r="H934" i="4"/>
  <c r="I934" i="4"/>
  <c r="H935" i="4"/>
  <c r="I935" i="4"/>
  <c r="H936" i="4"/>
  <c r="I936" i="4"/>
  <c r="H937" i="4"/>
  <c r="I937" i="4"/>
  <c r="H938" i="4"/>
  <c r="I938" i="4"/>
  <c r="H939" i="4"/>
  <c r="I939" i="4"/>
  <c r="H940" i="4"/>
  <c r="I940" i="4"/>
  <c r="H941" i="4"/>
  <c r="I941" i="4"/>
  <c r="H942" i="4"/>
  <c r="I942" i="4"/>
  <c r="H943" i="4"/>
  <c r="I943" i="4"/>
  <c r="H944" i="4"/>
  <c r="I944" i="4"/>
  <c r="H945" i="4"/>
  <c r="I945" i="4"/>
  <c r="H946" i="4"/>
  <c r="I946" i="4"/>
  <c r="H947" i="4"/>
  <c r="I947" i="4"/>
  <c r="H948" i="4"/>
  <c r="I948" i="4"/>
  <c r="H949" i="4"/>
  <c r="I949" i="4"/>
  <c r="H950" i="4"/>
  <c r="I950" i="4"/>
  <c r="H951" i="4"/>
  <c r="I951" i="4"/>
  <c r="I952" i="4"/>
  <c r="H953" i="4"/>
  <c r="I953" i="4"/>
  <c r="H954" i="4"/>
  <c r="I954" i="4"/>
  <c r="H955" i="4"/>
  <c r="I955" i="4"/>
  <c r="H956" i="4"/>
  <c r="I956" i="4"/>
  <c r="H957" i="4"/>
  <c r="I957" i="4"/>
  <c r="H958" i="4"/>
  <c r="I958" i="4"/>
  <c r="H959" i="4"/>
  <c r="I959" i="4"/>
  <c r="H960" i="4"/>
  <c r="I960" i="4"/>
  <c r="H961" i="4"/>
  <c r="I961" i="4"/>
  <c r="H962" i="4"/>
  <c r="I962" i="4"/>
  <c r="H963" i="4"/>
  <c r="I963" i="4"/>
  <c r="H964" i="4"/>
  <c r="I964" i="4"/>
  <c r="H965" i="4"/>
  <c r="I965" i="4"/>
  <c r="H966" i="4"/>
  <c r="I966" i="4"/>
  <c r="H967" i="4"/>
  <c r="I967" i="4"/>
  <c r="H968" i="4"/>
  <c r="I968" i="4"/>
  <c r="H969" i="4"/>
  <c r="I969" i="4"/>
  <c r="H970" i="4"/>
  <c r="I970" i="4"/>
  <c r="H971" i="4"/>
  <c r="I971" i="4"/>
  <c r="H972" i="4"/>
  <c r="I972" i="4"/>
  <c r="H973" i="4"/>
  <c r="I973" i="4"/>
  <c r="H974" i="4"/>
  <c r="I974" i="4"/>
  <c r="H975" i="4"/>
  <c r="I975" i="4"/>
  <c r="H976" i="4"/>
  <c r="I976" i="4"/>
  <c r="H977" i="4"/>
  <c r="I977" i="4"/>
  <c r="H978" i="4"/>
  <c r="I978" i="4"/>
  <c r="H979" i="4"/>
  <c r="I979" i="4"/>
  <c r="H980" i="4"/>
  <c r="I980" i="4"/>
  <c r="H981" i="4"/>
  <c r="I981" i="4"/>
  <c r="I982" i="4"/>
  <c r="I983" i="4"/>
  <c r="I984" i="4"/>
  <c r="I985" i="4"/>
  <c r="I986" i="4"/>
  <c r="I987" i="4"/>
  <c r="I988" i="4"/>
  <c r="I989" i="4"/>
  <c r="I990" i="4"/>
  <c r="I991" i="4"/>
  <c r="I992" i="4"/>
  <c r="I993" i="4"/>
  <c r="I994" i="4"/>
  <c r="I995" i="4"/>
  <c r="I996" i="4"/>
  <c r="I997" i="4"/>
  <c r="I998" i="4"/>
  <c r="I999" i="4"/>
  <c r="I1000" i="4"/>
  <c r="H1001" i="4"/>
  <c r="I1001" i="4"/>
  <c r="H1002" i="4"/>
  <c r="I1002" i="4"/>
  <c r="H1003" i="4"/>
  <c r="I1003" i="4"/>
  <c r="H1004" i="4"/>
  <c r="I1004" i="4"/>
  <c r="H1005" i="4"/>
  <c r="I1005" i="4"/>
  <c r="H1006" i="4"/>
  <c r="I1006" i="4"/>
  <c r="H1007" i="4"/>
  <c r="I1007" i="4"/>
  <c r="H1008" i="4"/>
  <c r="H1009" i="4"/>
  <c r="H1010" i="4"/>
  <c r="H1011" i="4"/>
  <c r="H1012" i="4"/>
  <c r="I1012" i="4"/>
  <c r="H1015" i="4"/>
  <c r="I1015" i="4"/>
  <c r="H1016" i="4"/>
  <c r="I1016" i="4"/>
  <c r="H1017" i="4"/>
  <c r="I1017" i="4"/>
  <c r="H1018" i="4"/>
  <c r="I1018" i="4"/>
  <c r="H1019" i="4"/>
  <c r="I1019" i="4"/>
  <c r="H1020" i="4"/>
  <c r="I1020" i="4"/>
  <c r="H1021" i="4"/>
  <c r="I1021" i="4"/>
  <c r="H1022" i="4"/>
  <c r="I1022" i="4"/>
  <c r="I1023" i="4"/>
  <c r="H1024" i="4"/>
  <c r="H1025" i="4"/>
  <c r="H1026" i="4"/>
  <c r="I1026" i="4"/>
  <c r="H1027" i="4"/>
  <c r="I1027" i="4"/>
  <c r="H1028" i="4"/>
  <c r="I1028" i="4"/>
  <c r="H1029" i="4"/>
  <c r="I1029" i="4"/>
  <c r="H1030" i="4"/>
  <c r="I1030" i="4"/>
  <c r="H1031" i="4"/>
  <c r="I1031" i="4"/>
  <c r="H1032" i="4"/>
  <c r="I1032" i="4"/>
  <c r="H1033" i="4"/>
  <c r="I1033" i="4"/>
  <c r="H1034" i="4"/>
  <c r="I1034" i="4"/>
  <c r="H1035" i="4"/>
  <c r="I1035" i="4"/>
  <c r="H1036" i="4"/>
  <c r="I1036" i="4"/>
  <c r="H1037" i="4"/>
  <c r="I1037" i="4"/>
  <c r="H1038" i="4"/>
  <c r="I1038" i="4"/>
  <c r="H1039" i="4"/>
  <c r="I1039" i="4"/>
  <c r="H1040" i="4"/>
  <c r="I1040" i="4"/>
  <c r="H1041" i="4"/>
  <c r="I1041" i="4"/>
  <c r="H1042" i="4"/>
  <c r="I1042" i="4"/>
  <c r="H1043" i="4"/>
  <c r="I1043" i="4"/>
  <c r="H1044" i="4"/>
  <c r="I1044" i="4"/>
  <c r="H1045" i="4"/>
  <c r="I1045" i="4"/>
  <c r="H1046" i="4"/>
  <c r="I1046" i="4"/>
  <c r="I1047" i="4"/>
  <c r="H1048" i="4"/>
  <c r="I1048" i="4"/>
  <c r="H1049" i="4"/>
  <c r="I1049" i="4"/>
  <c r="H1050" i="4"/>
  <c r="I1050" i="4"/>
  <c r="H1051" i="4"/>
  <c r="I1051" i="4"/>
  <c r="H1052" i="4"/>
  <c r="I1052" i="4"/>
  <c r="H1053" i="4"/>
  <c r="I1053" i="4"/>
  <c r="H1054" i="4"/>
  <c r="I1054" i="4"/>
  <c r="H1055" i="4"/>
  <c r="I1055" i="4"/>
  <c r="H1056" i="4"/>
  <c r="I1056" i="4"/>
  <c r="H1057" i="4"/>
  <c r="I1057" i="4"/>
  <c r="H1058" i="4"/>
  <c r="I1058" i="4"/>
  <c r="H1059" i="4"/>
  <c r="I1059" i="4"/>
  <c r="H1060" i="4"/>
  <c r="I1060" i="4"/>
  <c r="H1061" i="4"/>
  <c r="I1061" i="4"/>
  <c r="H1062" i="4"/>
  <c r="I1062" i="4"/>
  <c r="H1063" i="4"/>
  <c r="I1063" i="4"/>
  <c r="H1064" i="4"/>
  <c r="I1064" i="4"/>
  <c r="H1065" i="4"/>
  <c r="I1065" i="4"/>
  <c r="H1066" i="4"/>
  <c r="H1067" i="4"/>
  <c r="H1068" i="4"/>
  <c r="H1069" i="4"/>
  <c r="I1069" i="4"/>
  <c r="H1070" i="4"/>
  <c r="I1070" i="4"/>
  <c r="H1071" i="4"/>
  <c r="I1071" i="4"/>
  <c r="H1072" i="4"/>
  <c r="I1072" i="4"/>
  <c r="H1073" i="4"/>
  <c r="I1073" i="4"/>
  <c r="H1074" i="4"/>
  <c r="I1074" i="4"/>
  <c r="H1075" i="4"/>
  <c r="I1075" i="4"/>
  <c r="H1076" i="4"/>
  <c r="I1076" i="4"/>
  <c r="H1077" i="4"/>
  <c r="H1078" i="4"/>
  <c r="H1079" i="4"/>
  <c r="I1079" i="4"/>
  <c r="H1080" i="4"/>
  <c r="I1080" i="4"/>
  <c r="H1081" i="4"/>
  <c r="I1081" i="4"/>
  <c r="H1082" i="4"/>
  <c r="I1082" i="4"/>
  <c r="H1083" i="4"/>
  <c r="I1083" i="4"/>
  <c r="H1084" i="4"/>
  <c r="I1084" i="4"/>
  <c r="H1085" i="4"/>
  <c r="I1085" i="4"/>
  <c r="H1086" i="4"/>
  <c r="I1086" i="4"/>
  <c r="H1087" i="4"/>
  <c r="H1088" i="4"/>
  <c r="I1088" i="4"/>
  <c r="I1089" i="4"/>
  <c r="I1090" i="4"/>
  <c r="H1091" i="4"/>
  <c r="I1091" i="4"/>
  <c r="H1092" i="4"/>
  <c r="I1092" i="4"/>
  <c r="H1093" i="4"/>
  <c r="I1093" i="4"/>
  <c r="H1094" i="4"/>
  <c r="I1094" i="4"/>
  <c r="H1095" i="4"/>
  <c r="I1095" i="4"/>
  <c r="H1096" i="4"/>
  <c r="I1096" i="4"/>
  <c r="H1097" i="4"/>
  <c r="I1097" i="4"/>
  <c r="H1098" i="4"/>
  <c r="I1098" i="4"/>
  <c r="I1099" i="4"/>
  <c r="H1100" i="4"/>
  <c r="H1101" i="4"/>
  <c r="H1102" i="4"/>
  <c r="I1102" i="4"/>
  <c r="H1103" i="4"/>
  <c r="I1103" i="4"/>
  <c r="H1104" i="4"/>
  <c r="I1104" i="4"/>
  <c r="H1105" i="4"/>
  <c r="I1105" i="4"/>
  <c r="H1106" i="4"/>
  <c r="I1106" i="4"/>
  <c r="H1107" i="4"/>
  <c r="I1107" i="4"/>
  <c r="H1108" i="4"/>
  <c r="I1108" i="4"/>
  <c r="H1109" i="4"/>
  <c r="I1109" i="4"/>
  <c r="H1110" i="4"/>
  <c r="I1110" i="4"/>
  <c r="H1111" i="4"/>
  <c r="I1111" i="4"/>
  <c r="H1112" i="4"/>
  <c r="I1112" i="4"/>
  <c r="H1113" i="4"/>
  <c r="I1113" i="4"/>
  <c r="H1114" i="4"/>
  <c r="I1114" i="4"/>
  <c r="H1115" i="4"/>
  <c r="I1115" i="4"/>
  <c r="H1116" i="4"/>
  <c r="I1116" i="4"/>
  <c r="H1117" i="4"/>
  <c r="I1117" i="4"/>
  <c r="H1118" i="4"/>
  <c r="I1118" i="4"/>
  <c r="H1119" i="4"/>
  <c r="I1119" i="4"/>
  <c r="H1120" i="4"/>
  <c r="I1120" i="4"/>
  <c r="H1121" i="4"/>
  <c r="I1121" i="4"/>
  <c r="H1122" i="4"/>
  <c r="I1122" i="4"/>
  <c r="H1123" i="4"/>
  <c r="I1123" i="4"/>
  <c r="H1124" i="4"/>
  <c r="I1124" i="4"/>
  <c r="H1125" i="4"/>
  <c r="I1125" i="4"/>
  <c r="H1126" i="4"/>
  <c r="I1126" i="4"/>
  <c r="H1127" i="4"/>
  <c r="I1127" i="4"/>
  <c r="H1128" i="4"/>
  <c r="I1128" i="4"/>
  <c r="H1129" i="4"/>
  <c r="I1129" i="4"/>
  <c r="H1130" i="4"/>
  <c r="I1130" i="4"/>
  <c r="H1131" i="4"/>
  <c r="I1131" i="4"/>
  <c r="I1132" i="4"/>
  <c r="H1133" i="4"/>
  <c r="I1133" i="4"/>
  <c r="H1134" i="4"/>
  <c r="I1134" i="4"/>
  <c r="H1135" i="4"/>
  <c r="I1135" i="4"/>
  <c r="H1136" i="4"/>
  <c r="I1136" i="4"/>
  <c r="H1137" i="4"/>
  <c r="I1137" i="4"/>
  <c r="H1138" i="4"/>
  <c r="I1138" i="4"/>
  <c r="H1139" i="4"/>
  <c r="I1139" i="4"/>
  <c r="H1140" i="4"/>
  <c r="I1140" i="4"/>
  <c r="H1141" i="4"/>
  <c r="I1141" i="4"/>
  <c r="H1142" i="4"/>
  <c r="I1142" i="4"/>
  <c r="H1143" i="4"/>
  <c r="I1143" i="4"/>
  <c r="H1144" i="4"/>
  <c r="I1144" i="4"/>
  <c r="I1145" i="4"/>
  <c r="H1146" i="4"/>
  <c r="H1147" i="4"/>
  <c r="I1147" i="4"/>
  <c r="H1149" i="4"/>
  <c r="I1149" i="4"/>
  <c r="H1150" i="4"/>
  <c r="I1150" i="4"/>
  <c r="H1151" i="4"/>
  <c r="I1151" i="4"/>
  <c r="H1152" i="4"/>
  <c r="I1152" i="4"/>
  <c r="H1153" i="4"/>
  <c r="I1153" i="4"/>
  <c r="H1154" i="4"/>
  <c r="I1154" i="4"/>
  <c r="H1155" i="4"/>
  <c r="I1155" i="4"/>
  <c r="H1156" i="4"/>
  <c r="I1156" i="4"/>
  <c r="H1157" i="4"/>
  <c r="I1157" i="4"/>
  <c r="H1158" i="4"/>
  <c r="I1158" i="4"/>
  <c r="H1159" i="4"/>
  <c r="I1159" i="4"/>
  <c r="H1160" i="4"/>
  <c r="I1160" i="4"/>
  <c r="H1161" i="4"/>
  <c r="I1161" i="4"/>
  <c r="H1162" i="4"/>
  <c r="I1162" i="4"/>
  <c r="H1163" i="4"/>
  <c r="I1163" i="4"/>
  <c r="H1164" i="4"/>
  <c r="I1164" i="4"/>
  <c r="H1165" i="4"/>
  <c r="I1165" i="4"/>
  <c r="H1166" i="4"/>
  <c r="I1166" i="4"/>
  <c r="H1167" i="4"/>
  <c r="I1167" i="4"/>
  <c r="H1168" i="4"/>
  <c r="I1168" i="4"/>
  <c r="H1169" i="4"/>
  <c r="I1169" i="4"/>
  <c r="H1170" i="4"/>
  <c r="I1170" i="4"/>
  <c r="H1171" i="4"/>
  <c r="I1171" i="4"/>
  <c r="H1172" i="4"/>
  <c r="I1172" i="4"/>
  <c r="H1173" i="4"/>
  <c r="I1173" i="4"/>
  <c r="H1174" i="4"/>
  <c r="I1174" i="4"/>
  <c r="H1175" i="4"/>
  <c r="I1175" i="4"/>
  <c r="H1176" i="4"/>
  <c r="I1176" i="4"/>
  <c r="H1177" i="4"/>
  <c r="I1177" i="4"/>
  <c r="H1178" i="4"/>
  <c r="I1178" i="4"/>
  <c r="H1179" i="4"/>
  <c r="I1179" i="4"/>
  <c r="H1180" i="4"/>
  <c r="I1180" i="4"/>
  <c r="H1181" i="4"/>
  <c r="I1181" i="4"/>
  <c r="H1182" i="4"/>
  <c r="I1182" i="4"/>
  <c r="H1183" i="4"/>
  <c r="I1183" i="4"/>
  <c r="H1184" i="4"/>
  <c r="I1184" i="4"/>
  <c r="H1185" i="4"/>
  <c r="H1186" i="4"/>
  <c r="I1186" i="4"/>
  <c r="H1187" i="4"/>
  <c r="I1187" i="4"/>
  <c r="I1188" i="4"/>
  <c r="H1189" i="4"/>
  <c r="I1189" i="4"/>
  <c r="H1190" i="4"/>
  <c r="I1190" i="4"/>
  <c r="H1191" i="4"/>
  <c r="I1191" i="4"/>
  <c r="H1192" i="4"/>
  <c r="I1192" i="4"/>
  <c r="H1193" i="4"/>
  <c r="I1193" i="4"/>
  <c r="H1194" i="4"/>
  <c r="I1194" i="4"/>
  <c r="H1195" i="4"/>
  <c r="I1195" i="4"/>
  <c r="H1196" i="4"/>
  <c r="I1196" i="4"/>
  <c r="H1197" i="4"/>
  <c r="I1197" i="4"/>
  <c r="H1198" i="4"/>
  <c r="I1198" i="4"/>
  <c r="H1199" i="4"/>
  <c r="I1199" i="4"/>
  <c r="H1200" i="4"/>
  <c r="I1200" i="4"/>
  <c r="H1201" i="4"/>
  <c r="I1201" i="4"/>
  <c r="H1202" i="4"/>
  <c r="I1202" i="4"/>
  <c r="H1203" i="4"/>
  <c r="I1203" i="4"/>
  <c r="H1204" i="4"/>
  <c r="I1204" i="4"/>
  <c r="H1205" i="4"/>
  <c r="I1205" i="4"/>
  <c r="H1206" i="4"/>
  <c r="H1207" i="4"/>
  <c r="I1207" i="4"/>
  <c r="H1208" i="4"/>
  <c r="I1208" i="4"/>
  <c r="H1209" i="4"/>
  <c r="I1209" i="4"/>
  <c r="H1210" i="4"/>
  <c r="I1210" i="4"/>
  <c r="H1211" i="4"/>
  <c r="I1211" i="4"/>
  <c r="H1212" i="4"/>
  <c r="I1212" i="4"/>
  <c r="H1213" i="4"/>
  <c r="I1213" i="4"/>
  <c r="H1214" i="4"/>
  <c r="I1214" i="4"/>
  <c r="H1215" i="4"/>
  <c r="I1215" i="4"/>
  <c r="H1216" i="4"/>
  <c r="I1216" i="4"/>
  <c r="H1217" i="4"/>
  <c r="I1217" i="4"/>
  <c r="H1218" i="4"/>
  <c r="I1218" i="4"/>
  <c r="H1219" i="4"/>
  <c r="I1219" i="4"/>
  <c r="H1220" i="4"/>
  <c r="I1220" i="4"/>
  <c r="H1221" i="4"/>
  <c r="I1221" i="4"/>
  <c r="H1222" i="4"/>
  <c r="I1222" i="4"/>
  <c r="H1223" i="4"/>
  <c r="I1223" i="4"/>
  <c r="H1224" i="4"/>
  <c r="I1224" i="4"/>
  <c r="H1225" i="4"/>
  <c r="I1225" i="4"/>
  <c r="H1226" i="4"/>
  <c r="I1226" i="4"/>
  <c r="H1227" i="4"/>
  <c r="I1227" i="4"/>
  <c r="H1228" i="4"/>
  <c r="I1228" i="4"/>
  <c r="H1229" i="4"/>
  <c r="I1229" i="4"/>
  <c r="H1230" i="4"/>
  <c r="I1230" i="4"/>
  <c r="H1231" i="4"/>
  <c r="I1231" i="4"/>
  <c r="H1232" i="4"/>
  <c r="I1232" i="4"/>
  <c r="H1233" i="4"/>
  <c r="I1233" i="4"/>
  <c r="H1234" i="4"/>
  <c r="I1234" i="4"/>
  <c r="H1235" i="4"/>
  <c r="I1235" i="4"/>
  <c r="H1236" i="4"/>
  <c r="I1236" i="4"/>
  <c r="H1237" i="4"/>
  <c r="I1237" i="4"/>
  <c r="H1238" i="4"/>
  <c r="I1238" i="4"/>
  <c r="H1239" i="4"/>
  <c r="I1239" i="4"/>
  <c r="H1240" i="4"/>
  <c r="I1240" i="4"/>
  <c r="H1241" i="4"/>
  <c r="I1241" i="4"/>
  <c r="H1242" i="4"/>
  <c r="I1242" i="4"/>
  <c r="H1243" i="4"/>
  <c r="I1243" i="4"/>
  <c r="H1244" i="4"/>
  <c r="I1244" i="4"/>
  <c r="H1245" i="4"/>
  <c r="I1245" i="4"/>
  <c r="H1246" i="4"/>
  <c r="I1246" i="4"/>
  <c r="H1247" i="4"/>
  <c r="I1247" i="4"/>
  <c r="H1248" i="4"/>
  <c r="I1248" i="4"/>
  <c r="H1249" i="4"/>
  <c r="I1249" i="4"/>
  <c r="H1250" i="4"/>
  <c r="I1250" i="4"/>
  <c r="H1251" i="4"/>
  <c r="I1251" i="4"/>
  <c r="H1252" i="4"/>
  <c r="I1252" i="4"/>
  <c r="H1253" i="4"/>
  <c r="I1253" i="4"/>
  <c r="H1254" i="4"/>
  <c r="I1254" i="4"/>
  <c r="H1255" i="4"/>
  <c r="I1255" i="4"/>
  <c r="H1256" i="4"/>
  <c r="I1256" i="4"/>
  <c r="H1257" i="4"/>
  <c r="I1257" i="4"/>
  <c r="H1258" i="4"/>
  <c r="I1258" i="4"/>
  <c r="H1259" i="4"/>
  <c r="I1259" i="4"/>
  <c r="H1260" i="4"/>
  <c r="I1260" i="4"/>
  <c r="H1261" i="4"/>
  <c r="I1261" i="4"/>
  <c r="H1262" i="4"/>
  <c r="I1262" i="4"/>
  <c r="H1263" i="4"/>
  <c r="I1263" i="4"/>
  <c r="H1264" i="4"/>
  <c r="I1264" i="4"/>
  <c r="H1265" i="4"/>
  <c r="I1265" i="4"/>
  <c r="H1266" i="4"/>
  <c r="I1266" i="4"/>
  <c r="H1267" i="4"/>
  <c r="I1267" i="4"/>
  <c r="H1268" i="4"/>
  <c r="I1268" i="4"/>
  <c r="H1269" i="4"/>
  <c r="I1269" i="4"/>
  <c r="H1270" i="4"/>
  <c r="I1270" i="4"/>
  <c r="H1271" i="4"/>
  <c r="I1271" i="4"/>
  <c r="H1272" i="4"/>
  <c r="I1272" i="4"/>
  <c r="H1273" i="4"/>
  <c r="I1273" i="4"/>
  <c r="H1274" i="4"/>
  <c r="I1274" i="4"/>
  <c r="H1275" i="4"/>
  <c r="I1275" i="4"/>
  <c r="H1276" i="4"/>
  <c r="I1276" i="4"/>
  <c r="H1277" i="4"/>
  <c r="I1277" i="4"/>
  <c r="H1278" i="4"/>
  <c r="I1278" i="4"/>
  <c r="H1279" i="4"/>
  <c r="I1279" i="4"/>
  <c r="H1280" i="4"/>
  <c r="I1280" i="4"/>
  <c r="H1281" i="4"/>
  <c r="I1281" i="4"/>
  <c r="H1282" i="4"/>
  <c r="I1282" i="4"/>
  <c r="H1283" i="4"/>
  <c r="I1283" i="4"/>
  <c r="H1284" i="4"/>
  <c r="I1284" i="4"/>
  <c r="H1285" i="4"/>
  <c r="I1285" i="4"/>
  <c r="H1286" i="4"/>
  <c r="I1286" i="4"/>
  <c r="H1287" i="4"/>
  <c r="I1287" i="4"/>
  <c r="H1288" i="4"/>
  <c r="I1288" i="4"/>
  <c r="H1289" i="4"/>
  <c r="I1289" i="4"/>
  <c r="H1290" i="4"/>
  <c r="I1290" i="4"/>
  <c r="H1291" i="4"/>
  <c r="I1291" i="4"/>
  <c r="H1292" i="4"/>
  <c r="I1292" i="4"/>
  <c r="H1293" i="4"/>
  <c r="I1293" i="4"/>
  <c r="H1294" i="4"/>
  <c r="I1294" i="4"/>
  <c r="H1295" i="4"/>
  <c r="I1295" i="4"/>
  <c r="H1296" i="4"/>
  <c r="I1296" i="4"/>
  <c r="H1297" i="4"/>
  <c r="I1297" i="4"/>
  <c r="H1298" i="4"/>
  <c r="I1298" i="4"/>
  <c r="H1299" i="4"/>
  <c r="I1299" i="4"/>
  <c r="H1300" i="4"/>
  <c r="I1300" i="4"/>
  <c r="H1301" i="4"/>
  <c r="H1302" i="4"/>
  <c r="I1302" i="4"/>
  <c r="H1303" i="4"/>
  <c r="I1303" i="4"/>
  <c r="H1304" i="4"/>
  <c r="I1304" i="4"/>
  <c r="H1305" i="4"/>
  <c r="I1305" i="4"/>
  <c r="H1306" i="4"/>
  <c r="I1306" i="4"/>
  <c r="H1307" i="4"/>
  <c r="I1307" i="4"/>
  <c r="H1308" i="4"/>
  <c r="I1308" i="4"/>
  <c r="H1309" i="4"/>
  <c r="I1309" i="4"/>
  <c r="H1310" i="4"/>
  <c r="I1310" i="4"/>
  <c r="H1311" i="4"/>
  <c r="I1311" i="4"/>
  <c r="H1312" i="4"/>
  <c r="I1312" i="4"/>
  <c r="H1313" i="4"/>
  <c r="I1313" i="4"/>
  <c r="H1314" i="4"/>
  <c r="I1314" i="4"/>
  <c r="H1315" i="4"/>
  <c r="I1315" i="4"/>
  <c r="H1316" i="4"/>
  <c r="I1316" i="4"/>
  <c r="H1317" i="4"/>
  <c r="I1317" i="4"/>
  <c r="H1318" i="4"/>
  <c r="I1318" i="4"/>
  <c r="H1319" i="4"/>
  <c r="I1319" i="4"/>
  <c r="H1320" i="4"/>
  <c r="I1320" i="4"/>
  <c r="H1321" i="4"/>
  <c r="I1321" i="4"/>
  <c r="H1322" i="4"/>
  <c r="I1322" i="4"/>
  <c r="H1323" i="4"/>
  <c r="I1323" i="4"/>
  <c r="H1324" i="4"/>
  <c r="I1324" i="4"/>
  <c r="H1325" i="4"/>
  <c r="I1325" i="4"/>
  <c r="H1326" i="4"/>
  <c r="H1327" i="4"/>
  <c r="I1327" i="4"/>
  <c r="H1328" i="4"/>
  <c r="I1328" i="4"/>
  <c r="H1329" i="4"/>
  <c r="I1329" i="4"/>
  <c r="H1330" i="4"/>
  <c r="I1330" i="4"/>
  <c r="H1331" i="4"/>
  <c r="I1331" i="4"/>
  <c r="H1332" i="4"/>
  <c r="I1332" i="4"/>
  <c r="H1333" i="4"/>
  <c r="I1333" i="4"/>
  <c r="H1334" i="4"/>
  <c r="I1334" i="4"/>
  <c r="H1335" i="4"/>
  <c r="I1335" i="4"/>
  <c r="H1336" i="4"/>
  <c r="H1337" i="4"/>
  <c r="I1337" i="4"/>
  <c r="H1338" i="4"/>
  <c r="H1339" i="4"/>
  <c r="I1339" i="4"/>
  <c r="H1340" i="4"/>
  <c r="I1340" i="4"/>
  <c r="H1341" i="4"/>
  <c r="H1342" i="4"/>
  <c r="I1342" i="4"/>
  <c r="H1343" i="4"/>
  <c r="I1343" i="4"/>
  <c r="H1344" i="4"/>
  <c r="I1344" i="4"/>
  <c r="H1345" i="4"/>
  <c r="I1345" i="4"/>
  <c r="H1346" i="4"/>
  <c r="H1347" i="4"/>
  <c r="I1347" i="4"/>
  <c r="H1348" i="4"/>
  <c r="I1348" i="4"/>
  <c r="H1349" i="4"/>
  <c r="I1349" i="4"/>
  <c r="H1350" i="4"/>
  <c r="I1350" i="4"/>
  <c r="H1351" i="4"/>
  <c r="I1351" i="4"/>
  <c r="H1352" i="4"/>
  <c r="I1352" i="4"/>
  <c r="H1353" i="4"/>
  <c r="I1353" i="4"/>
  <c r="H1354" i="4"/>
  <c r="I1354" i="4"/>
  <c r="H1355" i="4"/>
  <c r="I1355" i="4"/>
  <c r="H1356" i="4"/>
  <c r="I1356" i="4"/>
  <c r="H1357" i="4"/>
  <c r="I1357" i="4"/>
  <c r="H1358" i="4"/>
  <c r="I1358" i="4"/>
  <c r="H1359" i="4"/>
  <c r="H1360" i="4"/>
  <c r="I1360" i="4"/>
  <c r="H1361" i="4"/>
  <c r="I1361" i="4"/>
  <c r="I1362" i="4"/>
  <c r="H1363" i="4"/>
  <c r="I1363" i="4"/>
  <c r="H1364" i="4"/>
  <c r="I1364" i="4"/>
  <c r="H1365" i="4"/>
  <c r="H1366" i="4"/>
  <c r="I1366" i="4"/>
  <c r="H1367" i="4"/>
  <c r="H1368" i="4"/>
  <c r="I1368" i="4"/>
  <c r="H1369" i="4"/>
  <c r="I1369" i="4"/>
  <c r="H1370" i="4"/>
  <c r="I1370" i="4"/>
  <c r="K1370" i="4"/>
  <c r="H1371" i="4"/>
  <c r="H1373" i="4"/>
  <c r="I1373" i="4"/>
  <c r="H1374" i="4"/>
  <c r="I1374" i="4"/>
  <c r="H1375" i="4"/>
  <c r="I1375" i="4"/>
  <c r="H1376" i="4"/>
  <c r="I1376" i="4"/>
  <c r="H1377" i="4"/>
  <c r="I1377" i="4"/>
  <c r="H1378" i="4"/>
  <c r="I1378" i="4"/>
  <c r="H1379" i="4"/>
  <c r="I1379" i="4"/>
  <c r="H1380" i="4"/>
  <c r="I1380" i="4"/>
  <c r="H1381" i="4"/>
  <c r="I1381" i="4"/>
  <c r="H1382" i="4"/>
  <c r="I1382" i="4"/>
  <c r="H1383" i="4"/>
  <c r="I1383" i="4"/>
  <c r="I1384" i="4"/>
  <c r="H1385" i="4"/>
  <c r="I1385" i="4"/>
  <c r="H1386" i="4"/>
  <c r="I1386" i="4"/>
  <c r="H1387" i="4"/>
  <c r="I1387" i="4"/>
  <c r="I1388" i="4"/>
  <c r="H1389" i="4"/>
  <c r="I1389" i="4"/>
  <c r="H1390" i="4"/>
  <c r="I1390" i="4"/>
  <c r="H1391" i="4"/>
  <c r="I1391" i="4"/>
  <c r="H1392" i="4"/>
  <c r="I1392" i="4"/>
  <c r="H1393" i="4"/>
  <c r="I1393" i="4"/>
  <c r="H1394" i="4"/>
  <c r="I1394" i="4"/>
  <c r="H1395" i="4"/>
  <c r="I1395" i="4"/>
  <c r="H1396" i="4"/>
  <c r="I1396" i="4"/>
  <c r="H1397" i="4"/>
  <c r="I1397" i="4"/>
  <c r="H1398" i="4"/>
  <c r="I1398" i="4"/>
  <c r="H1399" i="4"/>
  <c r="I1399" i="4"/>
  <c r="H1400" i="4"/>
  <c r="I1400" i="4"/>
  <c r="H1401" i="4"/>
  <c r="I1401" i="4"/>
  <c r="H1402" i="4"/>
  <c r="I1402" i="4"/>
  <c r="H1403" i="4"/>
  <c r="I1403" i="4"/>
  <c r="H1404" i="4"/>
  <c r="I1404" i="4"/>
  <c r="H1405" i="4"/>
  <c r="I1405" i="4"/>
  <c r="H1406" i="4"/>
  <c r="H1407" i="4"/>
  <c r="H1408" i="4"/>
  <c r="I1408" i="4"/>
  <c r="H1409" i="4"/>
  <c r="I1409" i="4"/>
  <c r="H1410" i="4"/>
  <c r="I1410" i="4"/>
  <c r="H1411" i="4"/>
  <c r="I1411" i="4"/>
  <c r="H1412" i="4"/>
  <c r="I1412" i="4"/>
  <c r="H1413" i="4"/>
  <c r="I1413" i="4"/>
  <c r="H1414" i="4"/>
  <c r="I1414" i="4"/>
  <c r="H1415" i="4"/>
  <c r="I1415" i="4"/>
  <c r="H1416" i="4"/>
  <c r="I1416" i="4"/>
  <c r="I1417" i="4"/>
  <c r="H1418" i="4"/>
  <c r="I1418" i="4"/>
  <c r="H1419" i="4"/>
  <c r="I1419" i="4"/>
  <c r="H1420" i="4"/>
  <c r="I1420" i="4"/>
  <c r="H1421" i="4"/>
  <c r="I1421" i="4"/>
  <c r="H1422" i="4"/>
  <c r="I1422" i="4"/>
  <c r="H1423" i="4"/>
  <c r="I1423" i="4"/>
  <c r="H1424" i="4"/>
  <c r="I1424" i="4"/>
  <c r="H1425" i="4"/>
  <c r="I1425" i="4"/>
  <c r="H1426" i="4"/>
  <c r="I1426" i="4"/>
  <c r="H1427" i="4"/>
  <c r="I1427" i="4"/>
  <c r="H1428" i="4"/>
  <c r="I1428" i="4"/>
  <c r="H1429" i="4"/>
  <c r="I1429" i="4"/>
  <c r="H1430" i="4"/>
  <c r="I1430" i="4"/>
  <c r="H1431" i="4"/>
  <c r="I1431" i="4"/>
  <c r="H1432" i="4"/>
  <c r="I1432" i="4"/>
  <c r="I1433" i="4"/>
  <c r="I1434" i="4"/>
  <c r="I1435" i="4"/>
  <c r="I1436" i="4"/>
  <c r="H1437" i="4"/>
  <c r="I1437" i="4"/>
  <c r="H1438" i="4"/>
  <c r="I1438" i="4"/>
  <c r="H1439" i="4"/>
  <c r="I1439" i="4"/>
  <c r="H1440" i="4"/>
  <c r="I1440" i="4"/>
  <c r="H1441" i="4"/>
  <c r="I1441" i="4"/>
  <c r="H1442" i="4"/>
  <c r="I1442" i="4"/>
  <c r="H1443" i="4"/>
  <c r="I1443" i="4"/>
  <c r="H1444" i="4"/>
  <c r="I1444" i="4"/>
  <c r="H1445" i="4"/>
  <c r="I1445" i="4"/>
  <c r="H1446" i="4"/>
  <c r="I1446" i="4"/>
  <c r="H1447" i="4"/>
  <c r="I1447" i="4"/>
  <c r="H1448" i="4"/>
  <c r="I1448" i="4"/>
  <c r="H1449" i="4"/>
  <c r="I1449" i="4"/>
  <c r="H1450" i="4"/>
  <c r="I1450" i="4"/>
  <c r="I1451" i="4"/>
  <c r="H1452" i="4"/>
  <c r="I1452" i="4"/>
  <c r="H1453" i="4"/>
  <c r="I1453" i="4"/>
  <c r="H1454" i="4"/>
  <c r="I1454" i="4"/>
  <c r="H1455" i="4"/>
  <c r="I1455" i="4"/>
  <c r="I1456" i="4"/>
  <c r="H1457" i="4"/>
  <c r="I1457" i="4"/>
  <c r="I1458" i="4"/>
  <c r="H1459" i="4"/>
  <c r="I1459" i="4"/>
  <c r="H1460" i="4"/>
  <c r="I1460" i="4"/>
  <c r="H1461" i="4"/>
  <c r="I1461" i="4"/>
  <c r="H1462" i="4"/>
  <c r="I1462" i="4"/>
  <c r="H1463" i="4"/>
  <c r="I1463" i="4"/>
  <c r="H1464" i="4"/>
  <c r="I1464" i="4"/>
  <c r="H1465" i="4"/>
  <c r="I1465" i="4"/>
  <c r="H1466" i="4"/>
  <c r="I1466" i="4"/>
  <c r="H1467" i="4"/>
  <c r="I1467" i="4"/>
  <c r="H1468" i="4"/>
  <c r="I1468" i="4"/>
  <c r="H1469" i="4"/>
  <c r="I1469" i="4"/>
  <c r="H1470" i="4"/>
  <c r="I1470" i="4"/>
  <c r="H1471" i="4"/>
  <c r="I1471" i="4"/>
  <c r="H1472" i="4"/>
  <c r="I1472" i="4"/>
  <c r="H1473" i="4"/>
  <c r="I1473" i="4"/>
  <c r="H1474" i="4"/>
  <c r="I1474" i="4"/>
  <c r="H1475" i="4"/>
  <c r="I1475" i="4"/>
  <c r="H1476" i="4"/>
  <c r="I1476" i="4"/>
  <c r="H1477" i="4"/>
  <c r="I1477" i="4"/>
  <c r="H1478" i="4"/>
  <c r="I1478" i="4"/>
  <c r="H1479" i="4"/>
  <c r="I1479" i="4"/>
  <c r="H1480" i="4"/>
  <c r="I1480" i="4"/>
  <c r="H1481" i="4"/>
  <c r="I1481" i="4"/>
  <c r="H1482" i="4"/>
  <c r="I1482" i="4"/>
  <c r="H1483" i="4"/>
  <c r="I1483" i="4"/>
  <c r="H1484" i="4"/>
  <c r="I1484" i="4"/>
  <c r="H1485" i="4"/>
  <c r="I1485" i="4"/>
  <c r="H1486" i="4"/>
  <c r="I1486" i="4"/>
  <c r="H1487" i="4"/>
  <c r="I1487" i="4"/>
  <c r="H1488" i="4"/>
  <c r="I1488" i="4"/>
  <c r="I1489" i="4"/>
  <c r="I1490" i="4"/>
  <c r="H1491" i="4"/>
  <c r="I1491" i="4"/>
  <c r="H1492" i="4"/>
  <c r="I1492" i="4"/>
  <c r="H1493" i="4"/>
  <c r="I1493" i="4"/>
  <c r="H1494" i="4"/>
  <c r="I1494" i="4"/>
  <c r="H1495" i="4"/>
  <c r="I1495" i="4"/>
  <c r="H1496" i="4"/>
  <c r="I1496" i="4"/>
  <c r="H1497" i="4"/>
  <c r="I1497" i="4"/>
  <c r="H1498" i="4"/>
  <c r="I1498" i="4"/>
  <c r="H1499" i="4"/>
  <c r="I1499" i="4"/>
  <c r="H1500" i="4"/>
  <c r="I1500" i="4"/>
  <c r="H1501" i="4"/>
  <c r="I1501" i="4"/>
  <c r="H1502" i="4"/>
  <c r="I1502" i="4"/>
  <c r="H1503" i="4"/>
  <c r="I1503" i="4"/>
  <c r="H1504" i="4"/>
  <c r="I1504" i="4"/>
  <c r="H1505" i="4"/>
  <c r="I1505" i="4"/>
  <c r="H1506" i="4"/>
  <c r="I1506" i="4"/>
  <c r="H1507" i="4"/>
  <c r="I1507" i="4"/>
  <c r="H1508" i="4"/>
  <c r="I1508" i="4"/>
  <c r="H1509" i="4"/>
  <c r="I1509" i="4"/>
  <c r="H1510" i="4"/>
  <c r="I1510" i="4"/>
  <c r="H1511" i="4"/>
  <c r="I1511" i="4"/>
  <c r="H1512" i="4"/>
  <c r="I1512" i="4"/>
  <c r="H1513" i="4"/>
  <c r="I1513" i="4"/>
  <c r="H1514" i="4"/>
  <c r="I1514" i="4"/>
  <c r="H1515" i="4"/>
  <c r="I1515" i="4"/>
  <c r="H1516" i="4"/>
  <c r="I1516" i="4"/>
  <c r="H1517" i="4"/>
  <c r="I1517" i="4"/>
  <c r="H1518" i="4"/>
  <c r="I1518" i="4"/>
  <c r="H1519" i="4"/>
  <c r="I1519" i="4"/>
  <c r="H1520" i="4"/>
  <c r="I1520" i="4"/>
  <c r="H1521" i="4"/>
  <c r="I1521" i="4"/>
  <c r="H1522" i="4"/>
  <c r="I1522" i="4"/>
  <c r="H1523" i="4"/>
  <c r="I1523" i="4"/>
  <c r="H1524" i="4"/>
  <c r="I1524" i="4"/>
  <c r="H1525" i="4"/>
  <c r="I1525" i="4"/>
  <c r="H1526" i="4"/>
  <c r="I1526" i="4"/>
  <c r="H1527" i="4"/>
  <c r="I1527" i="4"/>
  <c r="H1528" i="4"/>
  <c r="I1528" i="4"/>
  <c r="H1529" i="4"/>
  <c r="I1529" i="4"/>
  <c r="H1530" i="4"/>
  <c r="I1530" i="4"/>
  <c r="H1531" i="4"/>
  <c r="I1531" i="4"/>
  <c r="H1532" i="4"/>
  <c r="I1532" i="4"/>
  <c r="H1533" i="4"/>
  <c r="I1533" i="4"/>
  <c r="H1534" i="4"/>
  <c r="I1534" i="4"/>
  <c r="H1535" i="4"/>
  <c r="I1535" i="4"/>
  <c r="H1536" i="4"/>
  <c r="I1536" i="4"/>
  <c r="H1537" i="4"/>
  <c r="I1537" i="4"/>
  <c r="I1538" i="4"/>
  <c r="H1539" i="4"/>
  <c r="I1539" i="4"/>
  <c r="H1540" i="4"/>
  <c r="I1540" i="4"/>
  <c r="H1541" i="4"/>
  <c r="I1541" i="4"/>
  <c r="H1542" i="4"/>
  <c r="I1542" i="4"/>
  <c r="H1543" i="4"/>
  <c r="I1543" i="4"/>
  <c r="H1544" i="4"/>
  <c r="I1544" i="4"/>
  <c r="H1545" i="4"/>
  <c r="I1545" i="4"/>
  <c r="H1546" i="4"/>
  <c r="I1546" i="4"/>
  <c r="H1547" i="4"/>
  <c r="I1547" i="4"/>
  <c r="H1548" i="4"/>
  <c r="I1548" i="4"/>
  <c r="H1549" i="4"/>
  <c r="I1549" i="4"/>
  <c r="H1550" i="4"/>
  <c r="I1550" i="4"/>
  <c r="H1551" i="4"/>
  <c r="I1551" i="4"/>
  <c r="H1552" i="4"/>
  <c r="I1552" i="4"/>
  <c r="H1553" i="4"/>
  <c r="I1553" i="4"/>
  <c r="H1554" i="4"/>
  <c r="I1554" i="4"/>
  <c r="H1555" i="4"/>
  <c r="I1555" i="4"/>
  <c r="H1556" i="4"/>
  <c r="I1556" i="4"/>
  <c r="H1557" i="4"/>
  <c r="I1557" i="4"/>
  <c r="H1558" i="4"/>
  <c r="I1558" i="4"/>
  <c r="H1559" i="4"/>
  <c r="I1559" i="4"/>
  <c r="H1560" i="4"/>
  <c r="I1560" i="4"/>
  <c r="H1561" i="4"/>
  <c r="I1561" i="4"/>
  <c r="I1562" i="4"/>
  <c r="H1563" i="4"/>
  <c r="I1563" i="4"/>
  <c r="H1564" i="4"/>
  <c r="I1564" i="4"/>
  <c r="H1565" i="4"/>
  <c r="I1565" i="4"/>
  <c r="H1566" i="4"/>
  <c r="I1566" i="4"/>
  <c r="H1567" i="4"/>
  <c r="I1567" i="4"/>
  <c r="H1568" i="4"/>
  <c r="I1568" i="4"/>
  <c r="H1569" i="4"/>
  <c r="I1569" i="4"/>
  <c r="H1570" i="4"/>
  <c r="I1570" i="4"/>
  <c r="H1571" i="4"/>
  <c r="I1571" i="4"/>
  <c r="H1572" i="4"/>
  <c r="I1572" i="4"/>
  <c r="H1573" i="4"/>
  <c r="I1573" i="4"/>
  <c r="H1574" i="4"/>
  <c r="I1574" i="4"/>
  <c r="H1575" i="4"/>
  <c r="I1575" i="4"/>
  <c r="H1576" i="4"/>
  <c r="I1576" i="4"/>
  <c r="H1577" i="4"/>
  <c r="I1577" i="4"/>
  <c r="H1578" i="4"/>
  <c r="I1578" i="4"/>
  <c r="H1579" i="4"/>
  <c r="I1579" i="4"/>
  <c r="H1580" i="4"/>
  <c r="I1580" i="4"/>
  <c r="H1581" i="4"/>
  <c r="I1581" i="4"/>
  <c r="H1582" i="4"/>
  <c r="I1582" i="4"/>
  <c r="H1583" i="4"/>
  <c r="I1583" i="4"/>
  <c r="H1584" i="4"/>
  <c r="I1584" i="4"/>
  <c r="H1585" i="4"/>
  <c r="I1585" i="4"/>
  <c r="H1586" i="4"/>
  <c r="I1586" i="4"/>
  <c r="H1587" i="4"/>
  <c r="I1587" i="4"/>
  <c r="H1588" i="4"/>
  <c r="I1588" i="4"/>
  <c r="H1589" i="4"/>
  <c r="I1589" i="4"/>
  <c r="H1590" i="4"/>
  <c r="I1590" i="4"/>
  <c r="H1591" i="4"/>
  <c r="I1591" i="4"/>
  <c r="H1592" i="4"/>
  <c r="I1592" i="4"/>
  <c r="H1593" i="4"/>
  <c r="I1593" i="4"/>
  <c r="H1594" i="4"/>
  <c r="I1594" i="4"/>
  <c r="H1595" i="4"/>
  <c r="I1595" i="4"/>
  <c r="H1596" i="4"/>
  <c r="I1596" i="4"/>
  <c r="H1597" i="4"/>
  <c r="I1597" i="4"/>
  <c r="H1598" i="4"/>
  <c r="I1598" i="4"/>
  <c r="H1599" i="4"/>
  <c r="I1599" i="4"/>
  <c r="H1600" i="4"/>
  <c r="I1600" i="4"/>
  <c r="H1601" i="4"/>
  <c r="I1601" i="4"/>
  <c r="H1602" i="4"/>
  <c r="I1602" i="4"/>
  <c r="H1603" i="4"/>
  <c r="I1603" i="4"/>
  <c r="H1604" i="4"/>
  <c r="I1604" i="4"/>
  <c r="H1605" i="4"/>
  <c r="I1605" i="4"/>
  <c r="H1606" i="4"/>
  <c r="I1606" i="4"/>
  <c r="H1607" i="4"/>
  <c r="I1607" i="4"/>
  <c r="H1608" i="4"/>
  <c r="I1608" i="4"/>
  <c r="H1609" i="4"/>
  <c r="I1609" i="4"/>
  <c r="H1610" i="4"/>
  <c r="I1610" i="4"/>
  <c r="H1611" i="4"/>
  <c r="I1611" i="4"/>
  <c r="H1612" i="4"/>
  <c r="I1612" i="4"/>
  <c r="H1613" i="4"/>
  <c r="I1613" i="4"/>
  <c r="H1614" i="4"/>
  <c r="I1614" i="4"/>
  <c r="H1615" i="4"/>
  <c r="I1615" i="4"/>
  <c r="H1616" i="4"/>
  <c r="I1616" i="4"/>
  <c r="H1617" i="4"/>
  <c r="I1617" i="4"/>
  <c r="H1618" i="4"/>
  <c r="I1618" i="4"/>
  <c r="H1619" i="4"/>
  <c r="I1619" i="4"/>
  <c r="H1620" i="4"/>
  <c r="I1620" i="4"/>
  <c r="H1621" i="4"/>
  <c r="I1621" i="4"/>
  <c r="H1622" i="4"/>
  <c r="I1622" i="4"/>
  <c r="H1623" i="4"/>
  <c r="I1623" i="4"/>
  <c r="H1624" i="4"/>
  <c r="I1624" i="4"/>
  <c r="I1625" i="4"/>
  <c r="I1626" i="4"/>
  <c r="I1627" i="4"/>
  <c r="I1628" i="4"/>
  <c r="I1629" i="4"/>
  <c r="I1630" i="4"/>
  <c r="I1631" i="4"/>
  <c r="I1632" i="4"/>
  <c r="I1633" i="4"/>
  <c r="H1634" i="4"/>
  <c r="I1634" i="4"/>
  <c r="H1635" i="4"/>
  <c r="I1635" i="4"/>
  <c r="H1636" i="4"/>
  <c r="I1636" i="4"/>
  <c r="H1637" i="4"/>
  <c r="I1637" i="4"/>
  <c r="H1638" i="4"/>
  <c r="I1638" i="4"/>
  <c r="H1639" i="4"/>
  <c r="I1639" i="4"/>
  <c r="H1640" i="4"/>
  <c r="I1640" i="4"/>
  <c r="H1641" i="4"/>
  <c r="I1641" i="4"/>
  <c r="H1644" i="4"/>
  <c r="I1644" i="4"/>
  <c r="H1645" i="4"/>
  <c r="I1645" i="4"/>
  <c r="H1646" i="4"/>
  <c r="I1646" i="4"/>
  <c r="H1647" i="4"/>
  <c r="I1647" i="4"/>
  <c r="H1648" i="4"/>
  <c r="I1648" i="4"/>
  <c r="H1649" i="4"/>
  <c r="I1649" i="4"/>
  <c r="H1650" i="4"/>
  <c r="I1650" i="4"/>
  <c r="H1651" i="4"/>
  <c r="I1651" i="4"/>
  <c r="H1652" i="4"/>
  <c r="I1652" i="4"/>
  <c r="H1653" i="4"/>
  <c r="I1653" i="4"/>
  <c r="H1654" i="4"/>
  <c r="I1654" i="4"/>
  <c r="H1655" i="4"/>
  <c r="I1655" i="4"/>
  <c r="H1656" i="4"/>
  <c r="I1656" i="4"/>
  <c r="H1657" i="4"/>
  <c r="I1657" i="4"/>
  <c r="H1658" i="4"/>
  <c r="I1658" i="4"/>
  <c r="H1659" i="4"/>
  <c r="I1659" i="4"/>
  <c r="H1660" i="4"/>
  <c r="I1660" i="4"/>
  <c r="H1661" i="4"/>
  <c r="I1661" i="4"/>
  <c r="H1662" i="4"/>
  <c r="I1662" i="4"/>
  <c r="H1663" i="4"/>
  <c r="I1663" i="4"/>
  <c r="H1664" i="4"/>
  <c r="I1664" i="4"/>
  <c r="H1665" i="4"/>
  <c r="I1665" i="4"/>
  <c r="H1666" i="4"/>
  <c r="I1666" i="4"/>
  <c r="H1667" i="4"/>
  <c r="I1667" i="4"/>
  <c r="H1668" i="4"/>
  <c r="I1668" i="4"/>
  <c r="H1669" i="4"/>
  <c r="I1669" i="4"/>
  <c r="H1670" i="4"/>
  <c r="I1670" i="4"/>
  <c r="H1671" i="4"/>
  <c r="I1671" i="4"/>
  <c r="H1672" i="4"/>
  <c r="I1672" i="4"/>
  <c r="H1673" i="4"/>
  <c r="I1673" i="4"/>
  <c r="H1674" i="4"/>
  <c r="I1674" i="4"/>
  <c r="H1675" i="4"/>
  <c r="I1675" i="4"/>
  <c r="H1676" i="4"/>
  <c r="I1676" i="4"/>
  <c r="H1677" i="4"/>
  <c r="I1677" i="4"/>
  <c r="H1678" i="4"/>
  <c r="I1678" i="4"/>
  <c r="H1679" i="4"/>
  <c r="I1679" i="4"/>
  <c r="H1680" i="4"/>
  <c r="I1680" i="4"/>
  <c r="H1681" i="4"/>
  <c r="I1681" i="4"/>
  <c r="H1682" i="4"/>
  <c r="I1682" i="4"/>
  <c r="H1683" i="4"/>
  <c r="I1683" i="4"/>
  <c r="H1684" i="4"/>
  <c r="I1684" i="4"/>
  <c r="H1685" i="4"/>
  <c r="I1685" i="4"/>
  <c r="I1694" i="4"/>
  <c r="H1695" i="4"/>
  <c r="I1695" i="4"/>
  <c r="H1696" i="4"/>
  <c r="I1696" i="4"/>
  <c r="H1697" i="4"/>
  <c r="I1697" i="4"/>
  <c r="H1698" i="4"/>
  <c r="I1698" i="4"/>
  <c r="H1699" i="4"/>
  <c r="I1699" i="4"/>
  <c r="H1700" i="4"/>
  <c r="I1700" i="4"/>
  <c r="H1701" i="4"/>
  <c r="I1701" i="4"/>
  <c r="H1702" i="4"/>
  <c r="I1702" i="4"/>
  <c r="H1703" i="4"/>
  <c r="I1703" i="4"/>
  <c r="H1704" i="4"/>
  <c r="I1704" i="4"/>
  <c r="H1705" i="4"/>
  <c r="I1705" i="4"/>
  <c r="H1706" i="4"/>
  <c r="I1706" i="4"/>
  <c r="H1713" i="4"/>
  <c r="I1713" i="4"/>
  <c r="H1714" i="4"/>
  <c r="I1714" i="4"/>
  <c r="H1715" i="4"/>
  <c r="I1715" i="4"/>
  <c r="H1716" i="4"/>
  <c r="I1716" i="4"/>
  <c r="H1717" i="4"/>
  <c r="I1717" i="4"/>
  <c r="H1718" i="4"/>
  <c r="I1718" i="4"/>
  <c r="H1719" i="4"/>
  <c r="I1719" i="4"/>
  <c r="H1720" i="4"/>
  <c r="I1720" i="4"/>
  <c r="H1721" i="4"/>
  <c r="I1721" i="4"/>
  <c r="H1722" i="4"/>
  <c r="I1722" i="4"/>
  <c r="H1723" i="4"/>
  <c r="I1723" i="4"/>
  <c r="H1724" i="4"/>
  <c r="I1724" i="4"/>
  <c r="H1725" i="4"/>
  <c r="I1725" i="4"/>
  <c r="H1726" i="4"/>
  <c r="I1726" i="4"/>
  <c r="H1727" i="4"/>
  <c r="I1727" i="4"/>
  <c r="H1728" i="4"/>
  <c r="I1728" i="4"/>
  <c r="H1729" i="4"/>
  <c r="I1729" i="4"/>
  <c r="H1730" i="4"/>
  <c r="I1730" i="4"/>
  <c r="H1731" i="4"/>
  <c r="I1731" i="4"/>
  <c r="H1732" i="4"/>
  <c r="I1732" i="4"/>
  <c r="H1733" i="4"/>
  <c r="I1733" i="4"/>
  <c r="H1734" i="4"/>
  <c r="I1734" i="4"/>
  <c r="H1735" i="4"/>
  <c r="I1735" i="4"/>
  <c r="H1736" i="4"/>
  <c r="I1736" i="4"/>
  <c r="H1737" i="4"/>
  <c r="I1737" i="4"/>
  <c r="H1738" i="4"/>
  <c r="I1738" i="4"/>
  <c r="I1739" i="4"/>
  <c r="I1740" i="4"/>
  <c r="I1741" i="4"/>
  <c r="H1742" i="4"/>
  <c r="I1742" i="4"/>
  <c r="H1743" i="4"/>
  <c r="I1743" i="4"/>
  <c r="H1744" i="4"/>
  <c r="I1744" i="4"/>
  <c r="H1745" i="4"/>
  <c r="I1745" i="4"/>
  <c r="H1746" i="4"/>
  <c r="I1746" i="4"/>
  <c r="H1747" i="4"/>
  <c r="I1747" i="4"/>
  <c r="H1748" i="4"/>
  <c r="I1748" i="4"/>
  <c r="H1749" i="4"/>
  <c r="I1749" i="4"/>
  <c r="H1750" i="4"/>
  <c r="I1750" i="4"/>
  <c r="H1751" i="4"/>
  <c r="I1751" i="4"/>
  <c r="H1752" i="4"/>
  <c r="I1752" i="4"/>
  <c r="H1753" i="4"/>
  <c r="I1753" i="4"/>
  <c r="H1754" i="4"/>
  <c r="I1754" i="4"/>
  <c r="H1755" i="4"/>
  <c r="I1755" i="4"/>
  <c r="H1756" i="4"/>
  <c r="I1756" i="4"/>
  <c r="H1757" i="4"/>
  <c r="I1757" i="4"/>
  <c r="H1758" i="4"/>
  <c r="I1758" i="4"/>
  <c r="H1759" i="4"/>
  <c r="I1759" i="4"/>
  <c r="H1760" i="4"/>
  <c r="I1760" i="4"/>
  <c r="H1761" i="4"/>
  <c r="I1761" i="4"/>
  <c r="H1762" i="4"/>
  <c r="I1762" i="4"/>
  <c r="H1763" i="4"/>
  <c r="I1763" i="4"/>
  <c r="H1764" i="4"/>
  <c r="I1764" i="4"/>
  <c r="H1765" i="4"/>
  <c r="I1765" i="4"/>
  <c r="H1766" i="4"/>
  <c r="I1766" i="4"/>
  <c r="H1767" i="4"/>
  <c r="I1767" i="4"/>
  <c r="H1768" i="4"/>
  <c r="I1768" i="4"/>
  <c r="I1769" i="4"/>
  <c r="H1770" i="4"/>
  <c r="I1770" i="4"/>
  <c r="H1771" i="4"/>
  <c r="I1771" i="4"/>
  <c r="I1772" i="4"/>
  <c r="H1773" i="4"/>
  <c r="I1773" i="4"/>
  <c r="H1774" i="4"/>
  <c r="I1774" i="4"/>
  <c r="I1775" i="4"/>
  <c r="H1776" i="4"/>
  <c r="I1776" i="4"/>
  <c r="H1777" i="4"/>
  <c r="I1777" i="4"/>
  <c r="H1778" i="4"/>
  <c r="I1778" i="4"/>
  <c r="H1779" i="4"/>
  <c r="I1779" i="4"/>
  <c r="H1780" i="4"/>
  <c r="I1780" i="4"/>
  <c r="H1781" i="4"/>
  <c r="I1781" i="4"/>
  <c r="H1782" i="4"/>
  <c r="I1782" i="4"/>
  <c r="H1783" i="4"/>
  <c r="I1783" i="4"/>
  <c r="H1784" i="4"/>
  <c r="I1784" i="4"/>
  <c r="H1785" i="4"/>
  <c r="I1785" i="4"/>
  <c r="H1786" i="4"/>
  <c r="I1786" i="4"/>
  <c r="I1787" i="4"/>
  <c r="H1788" i="4"/>
  <c r="I1788" i="4"/>
  <c r="H1789" i="4"/>
  <c r="I1789" i="4"/>
  <c r="H1790" i="4"/>
  <c r="I1790" i="4"/>
  <c r="H1791" i="4"/>
  <c r="I1791" i="4"/>
  <c r="H1792" i="4"/>
  <c r="I1792" i="4"/>
  <c r="I1793" i="4"/>
  <c r="H1794" i="4"/>
  <c r="I1794" i="4"/>
  <c r="H1795" i="4"/>
  <c r="I1795" i="4"/>
  <c r="H1796" i="4"/>
  <c r="I1796" i="4"/>
  <c r="H1797" i="4"/>
  <c r="I1797" i="4"/>
  <c r="H1798" i="4"/>
  <c r="I1798" i="4"/>
  <c r="H1799" i="4"/>
  <c r="I1799" i="4"/>
  <c r="H1800" i="4"/>
  <c r="I1800" i="4"/>
  <c r="H1801" i="4"/>
  <c r="I1801" i="4"/>
  <c r="H1802" i="4"/>
  <c r="I1802" i="4"/>
  <c r="H1803" i="4"/>
  <c r="I1803" i="4"/>
  <c r="H1804" i="4"/>
  <c r="I1804" i="4"/>
  <c r="H1805" i="4"/>
  <c r="I1805" i="4"/>
  <c r="H1806" i="4"/>
  <c r="I1806" i="4"/>
  <c r="H1807" i="4"/>
  <c r="I1807" i="4"/>
  <c r="H1808" i="4"/>
  <c r="I1808" i="4"/>
  <c r="H1809" i="4"/>
  <c r="I1809" i="4"/>
  <c r="H1810" i="4"/>
  <c r="I1810" i="4"/>
  <c r="H344" i="7"/>
  <c r="E48" i="12"/>
  <c r="E14" i="12"/>
  <c r="E15" i="12"/>
  <c r="E18" i="12"/>
  <c r="E16" i="12"/>
  <c r="E49" i="12"/>
  <c r="E52" i="12" l="1"/>
  <c r="E53" i="12" s="1"/>
  <c r="E54" i="12" s="1"/>
  <c r="E50" i="12" l="1"/>
  <c r="E51" i="12" s="1"/>
</calcChain>
</file>

<file path=xl/sharedStrings.xml><?xml version="1.0" encoding="utf-8"?>
<sst xmlns="http://schemas.openxmlformats.org/spreadsheetml/2006/main" count="14044" uniqueCount="5400">
  <si>
    <t>Le roi de la grande savane</t>
  </si>
  <si>
    <t>9782081630697</t>
  </si>
  <si>
    <t>Encore</t>
  </si>
  <si>
    <t>9782012247529</t>
  </si>
  <si>
    <t>Emile &amp; Lilou et le trésor des pirates</t>
  </si>
  <si>
    <t>Didier jeunesse</t>
  </si>
  <si>
    <t>9782278058839</t>
  </si>
  <si>
    <t>Va</t>
  </si>
  <si>
    <t>Le croque nuit</t>
  </si>
  <si>
    <t>9782013908191</t>
  </si>
  <si>
    <t>Gaspard le renard et Gaston le héron</t>
  </si>
  <si>
    <t>Les plus belles histoires d'amour</t>
  </si>
  <si>
    <t>9782278300754</t>
  </si>
  <si>
    <t>La toute petite bonne femme</t>
  </si>
  <si>
    <t>9782013911757</t>
  </si>
  <si>
    <t>Gare au gorille</t>
  </si>
  <si>
    <t>La chasse aux œufs</t>
  </si>
  <si>
    <t>Noel en provence</t>
  </si>
  <si>
    <t>9782700026627</t>
  </si>
  <si>
    <t>L'atelier de Noël</t>
  </si>
  <si>
    <t>Sorbier</t>
  </si>
  <si>
    <t>les pingouins calendrier avent</t>
  </si>
  <si>
    <t>9782278300105</t>
  </si>
  <si>
    <t>Le Noël du bois joli</t>
  </si>
  <si>
    <t>Le concert de Noël</t>
  </si>
  <si>
    <t>9782915601787</t>
  </si>
  <si>
    <t>A vos souhaits Père Noël</t>
  </si>
  <si>
    <t>9782871424420</t>
  </si>
  <si>
    <t>9782013922931</t>
  </si>
  <si>
    <t>La valise du Père Noël</t>
  </si>
  <si>
    <t>9782215047544</t>
  </si>
  <si>
    <t>Le petit monde merveilleux du père Noël</t>
  </si>
  <si>
    <t>9782800693286</t>
  </si>
  <si>
    <t>La surprise du père Noël</t>
  </si>
  <si>
    <t>9782700026634</t>
  </si>
  <si>
    <t>Notre plus beau Noël</t>
  </si>
  <si>
    <t>9782013914369</t>
  </si>
  <si>
    <t>Moi je sais tout sur le père Noël</t>
  </si>
  <si>
    <t>ABCdaire de Noêl</t>
  </si>
  <si>
    <t>9782745928603</t>
  </si>
  <si>
    <t>La mystérieuse nuit de Noël</t>
  </si>
  <si>
    <t>9782013929653</t>
  </si>
  <si>
    <t>Vivement Noël</t>
  </si>
  <si>
    <t>Charlotte aux fraises fête noël</t>
  </si>
  <si>
    <t>Cabane magique Pieges dans la jungle</t>
  </si>
  <si>
    <t>9782747005241</t>
  </si>
  <si>
    <t>Cabane magique Voyage sur la lune</t>
  </si>
  <si>
    <t>9782747009782</t>
  </si>
  <si>
    <t>Cabane magique Course de chars à Olympie</t>
  </si>
  <si>
    <t>9782915127171</t>
  </si>
  <si>
    <t>La vie quotidienne</t>
  </si>
  <si>
    <t>9782700235456</t>
  </si>
  <si>
    <t>Les chevaux n'ont pas d'ombre</t>
  </si>
  <si>
    <t>Dix</t>
  </si>
  <si>
    <t>9782700237313</t>
  </si>
  <si>
    <t>mon copain dragon</t>
  </si>
  <si>
    <t>9782700234879</t>
  </si>
  <si>
    <t>Le chevalier tête en l'air</t>
  </si>
  <si>
    <t>9782700234923</t>
  </si>
  <si>
    <t>Fille de pirate</t>
  </si>
  <si>
    <t>9782700234831</t>
  </si>
  <si>
    <t>Le fils du chevalier tête en l'air</t>
  </si>
  <si>
    <t>9782700234817</t>
  </si>
  <si>
    <t>Une rentrée pas comme les autre</t>
  </si>
  <si>
    <t>9782700234800</t>
  </si>
  <si>
    <t>Babaleno &amp; kashalo</t>
  </si>
  <si>
    <t>9782700234954</t>
  </si>
  <si>
    <t>Le plus grand roi du monde</t>
  </si>
  <si>
    <t>9782700234961</t>
  </si>
  <si>
    <t>Le voleur de chouchou</t>
  </si>
  <si>
    <t>9782700234985</t>
  </si>
  <si>
    <t>L'arbre à chatouille</t>
  </si>
  <si>
    <t>9782700234855</t>
  </si>
  <si>
    <t>Le toneau volant</t>
  </si>
  <si>
    <t>9782700234930</t>
  </si>
  <si>
    <t>Le club des petites sœurs</t>
  </si>
  <si>
    <t>9782745922205</t>
  </si>
  <si>
    <t>La justice et l'injustice</t>
  </si>
  <si>
    <t>9782745932716</t>
  </si>
  <si>
    <t>Léa et charme</t>
  </si>
  <si>
    <t>Copieuse</t>
  </si>
  <si>
    <t>Pinocchio</t>
  </si>
  <si>
    <t>Barbès blues</t>
  </si>
  <si>
    <t>9782013225632</t>
  </si>
  <si>
    <t>Etalon noir le retour</t>
  </si>
  <si>
    <t>9782013226059</t>
  </si>
  <si>
    <t>La machination</t>
  </si>
  <si>
    <t>9782215046509</t>
  </si>
  <si>
    <t xml:space="preserve">Histoires pour attendre </t>
  </si>
  <si>
    <t>Castor cadet</t>
  </si>
  <si>
    <t>9782215051404</t>
  </si>
  <si>
    <t>Z'azimut le chevalier maudit</t>
  </si>
  <si>
    <t>9782700234176</t>
  </si>
  <si>
    <t>la ville qui rend foot</t>
  </si>
  <si>
    <t>9782700233490</t>
  </si>
  <si>
    <t>L'île qui rend fort</t>
  </si>
  <si>
    <t>9782700234336</t>
  </si>
  <si>
    <t>Un fantôme au manoir</t>
  </si>
  <si>
    <t>9782700232998</t>
  </si>
  <si>
    <t>Panique en 6ème A</t>
  </si>
  <si>
    <t>9782700232981</t>
  </si>
  <si>
    <t>CM2 à la une</t>
  </si>
  <si>
    <t>9782700232967</t>
  </si>
  <si>
    <t>Opération calecon au CE2</t>
  </si>
  <si>
    <t>9782700231939</t>
  </si>
  <si>
    <t>Superman contre CE2</t>
  </si>
  <si>
    <t>9782745903815</t>
  </si>
  <si>
    <t>Isa l'enfant lion</t>
  </si>
  <si>
    <t>9782745928825</t>
  </si>
  <si>
    <t>La maîtresse est folle dingue</t>
  </si>
  <si>
    <t>poche</t>
  </si>
  <si>
    <t>9782012018969</t>
  </si>
  <si>
    <t>Charlotte aux fraises En route pour l'aventure</t>
  </si>
  <si>
    <t>9782012013971</t>
  </si>
  <si>
    <t>Charlotte aux fraises Mystère du lagon doré</t>
  </si>
  <si>
    <t>9782012017924</t>
  </si>
  <si>
    <t>Charlotte aux fraises L'invention de cookinelle</t>
  </si>
  <si>
    <t>9782012017153</t>
  </si>
  <si>
    <t>Charlotte aux fraises Le chef de fraisis paradis</t>
  </si>
  <si>
    <t>9782012016231</t>
  </si>
  <si>
    <t>Foot de rue Les irreductibles</t>
  </si>
  <si>
    <t>9782012011359</t>
  </si>
  <si>
    <t>Foot de rue L'amitié d'un capitaine</t>
  </si>
  <si>
    <t>9782012016255</t>
  </si>
  <si>
    <t>Foot de rue La rivale</t>
  </si>
  <si>
    <t>9782012018891</t>
  </si>
  <si>
    <t>Foot de rue Dérapages</t>
  </si>
  <si>
    <t>9782012011342</t>
  </si>
  <si>
    <t>Foot de rue Mise à l'épreuve</t>
  </si>
  <si>
    <t>9782012013841</t>
  </si>
  <si>
    <t>Foot de rue Les diablesses du Bronx</t>
  </si>
  <si>
    <t>9782012016224</t>
  </si>
  <si>
    <t>Foot de rue Controlé positif</t>
  </si>
  <si>
    <t>9782012016682</t>
  </si>
  <si>
    <t>Naruto Le déserteur</t>
  </si>
  <si>
    <t>9782012016705</t>
  </si>
  <si>
    <t>Naruto Le héros</t>
  </si>
  <si>
    <t>9782012018099</t>
  </si>
  <si>
    <t>Cédric Je ne suis pas une fille</t>
  </si>
  <si>
    <t>9782012010321</t>
  </si>
  <si>
    <t>Cédric Amour et trotinette</t>
  </si>
  <si>
    <t>9782012011717</t>
  </si>
  <si>
    <t>Cédric Quel casse tête l'amour</t>
  </si>
  <si>
    <t>9782012011700</t>
  </si>
  <si>
    <t>Cédric Marché conclu</t>
  </si>
  <si>
    <t>9782012019447</t>
  </si>
  <si>
    <t>Cédric Des vacances de rève</t>
  </si>
  <si>
    <t>9782012009639</t>
  </si>
  <si>
    <t>Cédric Pépé boude</t>
  </si>
  <si>
    <t>9782012011304</t>
  </si>
  <si>
    <t>la médaille du clan des 7</t>
  </si>
  <si>
    <t>9782012010185</t>
  </si>
  <si>
    <t>Esprit fantômes Panique au cirque</t>
  </si>
  <si>
    <t>9782012009455</t>
  </si>
  <si>
    <t>Miniloup et le trésor</t>
  </si>
  <si>
    <t>9782505005995</t>
  </si>
  <si>
    <t>Naruto N°42</t>
  </si>
  <si>
    <t>3600121167353</t>
  </si>
  <si>
    <t>Naruto N°41</t>
  </si>
  <si>
    <t>3600121167230</t>
  </si>
  <si>
    <t>Naruto N°29</t>
  </si>
  <si>
    <t>360012167639</t>
  </si>
  <si>
    <t>Naruto N°39</t>
  </si>
  <si>
    <t>Boul et Bill bain alors</t>
  </si>
  <si>
    <t>9782740424407</t>
  </si>
  <si>
    <t>Boul et Bill Faits d'hiver</t>
  </si>
  <si>
    <t>9782700228062</t>
  </si>
  <si>
    <t>Tom le père Noël des animaux</t>
  </si>
  <si>
    <t>9782700232035</t>
  </si>
  <si>
    <t>Le grand orchestre de Jules</t>
  </si>
  <si>
    <t>9782700232066</t>
  </si>
  <si>
    <t>Lou n'aime pas perdre</t>
  </si>
  <si>
    <t>Les deux anniversaires de Marine</t>
  </si>
  <si>
    <t>Arthur champion de kayak</t>
  </si>
  <si>
    <t>9782700227253</t>
  </si>
  <si>
    <t>La boite à secrets de kim</t>
  </si>
  <si>
    <t>La terre des enfants</t>
  </si>
  <si>
    <t>Les grandes polutions</t>
  </si>
  <si>
    <t>Lettre au president du monde</t>
  </si>
  <si>
    <t>9782878333909</t>
  </si>
  <si>
    <t>Jojo et le secret de la bibliothécaire</t>
  </si>
  <si>
    <t>9782878333886</t>
  </si>
  <si>
    <t xml:space="preserve">Les idées bleues de Jojo </t>
  </si>
  <si>
    <t>9782700232073</t>
  </si>
  <si>
    <t>Les récrés d'agathe</t>
  </si>
  <si>
    <t>Je suis bien ds mon assiette</t>
  </si>
  <si>
    <t>Harrap's</t>
  </si>
  <si>
    <t>9780245503689</t>
  </si>
  <si>
    <t>Français Espagnol</t>
  </si>
  <si>
    <t>Dictionnaire</t>
  </si>
  <si>
    <t>9782745934406</t>
  </si>
  <si>
    <t>Le capitaine Jean Lafrousse</t>
  </si>
  <si>
    <t>L'histoire du cochon sur la banquise</t>
  </si>
  <si>
    <t>9782244405384</t>
  </si>
  <si>
    <t>Mon papa est un dragon</t>
  </si>
  <si>
    <t>9782244441115</t>
  </si>
  <si>
    <t>L'hotel du soleil à l'envers</t>
  </si>
  <si>
    <t>9782753009158</t>
  </si>
  <si>
    <t>Le petit chaperon rouge</t>
  </si>
  <si>
    <t>9782753009172</t>
  </si>
  <si>
    <t>Les trois petits cochons</t>
  </si>
  <si>
    <t>9782244405407</t>
  </si>
  <si>
    <t>Le prince et la charmante sorcière</t>
  </si>
  <si>
    <t>Sarah et le clown</t>
  </si>
  <si>
    <t>Moi papa ours</t>
  </si>
  <si>
    <t>9782700237481</t>
  </si>
  <si>
    <t>les ames croisées</t>
  </si>
  <si>
    <t>9782012098630</t>
  </si>
  <si>
    <t>Histoires de vacances</t>
  </si>
  <si>
    <t>Livre club jeunesse</t>
  </si>
  <si>
    <t>Tessa et Lomfor L'ocean du golem</t>
  </si>
  <si>
    <t>Le bouclier du temps La marque du dragon</t>
  </si>
  <si>
    <t>Le detective invisible</t>
  </si>
  <si>
    <t>Les songes de Tula</t>
  </si>
  <si>
    <t>9782070540129</t>
  </si>
  <si>
    <t>Le portrait de Dorian Gray</t>
  </si>
  <si>
    <t>Pourquoi la guerre</t>
  </si>
  <si>
    <t>11</t>
  </si>
  <si>
    <t>La grece antique</t>
  </si>
  <si>
    <t>L'empire romain</t>
  </si>
  <si>
    <t>Generation ordinateur</t>
  </si>
  <si>
    <t>Retz</t>
  </si>
  <si>
    <t>9782725624365</t>
  </si>
  <si>
    <t>Comment utiliser les albums en classe</t>
  </si>
  <si>
    <t>9782092508190</t>
  </si>
  <si>
    <t>Bagdad 2004</t>
  </si>
  <si>
    <t>9782092512333</t>
  </si>
  <si>
    <t>Le secret de garou</t>
  </si>
  <si>
    <t>Coluche</t>
  </si>
  <si>
    <t>Bateaux radeaux etc cie</t>
  </si>
  <si>
    <t>9782012017634</t>
  </si>
  <si>
    <t>9782012017627</t>
  </si>
  <si>
    <t>Journal d'un vampire T2</t>
  </si>
  <si>
    <t>Journal d'un vampire T3</t>
  </si>
  <si>
    <t>9782809600643</t>
  </si>
  <si>
    <t>Survivre au collège</t>
  </si>
  <si>
    <t>9782842038847</t>
  </si>
  <si>
    <t>Incroyables civilisations</t>
  </si>
  <si>
    <t>9782746707146</t>
  </si>
  <si>
    <t>9782211055123</t>
  </si>
  <si>
    <t>A ce moment précis</t>
  </si>
  <si>
    <t>Ecole des loisirs</t>
  </si>
  <si>
    <t>9782211059855</t>
  </si>
  <si>
    <t>Rien faire</t>
  </si>
  <si>
    <t>9782733811832</t>
  </si>
  <si>
    <t>Le loup qui voulait changer de couleur</t>
  </si>
  <si>
    <t>9782733811849</t>
  </si>
  <si>
    <t>Petite taupe ouvre moi ta porte</t>
  </si>
  <si>
    <t>9782733811917</t>
  </si>
  <si>
    <t>La chauve souris et l'étoile</t>
  </si>
  <si>
    <t>9782211091077</t>
  </si>
  <si>
    <t>lutin Loup loup y est tu?</t>
  </si>
  <si>
    <t>9782211069038</t>
  </si>
  <si>
    <t>lutin Le doudou méchant</t>
  </si>
  <si>
    <t>9782211056243</t>
  </si>
  <si>
    <t>lutin Le grand sommeil</t>
  </si>
  <si>
    <t>9782211029568</t>
  </si>
  <si>
    <t>A 3 on a moins froid</t>
  </si>
  <si>
    <t>9782211085595</t>
  </si>
  <si>
    <t>lutin Le géant de Zéralda</t>
  </si>
  <si>
    <t>9782211073219</t>
  </si>
  <si>
    <t>lutin La tétine de Nina</t>
  </si>
  <si>
    <t>9782211086363</t>
  </si>
  <si>
    <t>lutin Brosse et savon</t>
  </si>
  <si>
    <t>9782211064583</t>
  </si>
  <si>
    <t>Une soupe aux cailloux</t>
  </si>
  <si>
    <t>9782211055901</t>
  </si>
  <si>
    <t>9782877674447</t>
  </si>
  <si>
    <t>Bleu bleu bleu</t>
  </si>
  <si>
    <t>Pastel</t>
  </si>
  <si>
    <t>9782211077132</t>
  </si>
  <si>
    <t>Madelon et les oursons</t>
  </si>
  <si>
    <t>9782211097147</t>
  </si>
  <si>
    <t>Un mouton</t>
  </si>
  <si>
    <t>9782211062442</t>
  </si>
  <si>
    <t>Francesca</t>
  </si>
  <si>
    <t>Bonsoir lune</t>
  </si>
  <si>
    <t>9782877673051</t>
  </si>
  <si>
    <t>K bidule 5</t>
  </si>
  <si>
    <t>9782877670746</t>
  </si>
  <si>
    <t>9782877673617</t>
  </si>
  <si>
    <t>Minou tigrou</t>
  </si>
  <si>
    <t>Princesse lédéga</t>
  </si>
  <si>
    <t>Tamino</t>
  </si>
  <si>
    <t>9782070558964</t>
  </si>
  <si>
    <t>Le grand dessin</t>
  </si>
  <si>
    <t>9782732439310</t>
  </si>
  <si>
    <t>Dictionnaire visuel billingue</t>
  </si>
  <si>
    <t>Eclairs de plume</t>
  </si>
  <si>
    <t>9782844700704</t>
  </si>
  <si>
    <t>Mon 1er dictionnaire en image</t>
  </si>
  <si>
    <t>9782844700483</t>
  </si>
  <si>
    <t>Le grand dictionnaire de Français</t>
  </si>
  <si>
    <t>Boum fait Ollivier</t>
  </si>
  <si>
    <t>Coucou fait Ollivier</t>
  </si>
  <si>
    <t>Scarabéa</t>
  </si>
  <si>
    <t>9782215055389</t>
  </si>
  <si>
    <t>Voir La première guerre mondiale</t>
  </si>
  <si>
    <t>Mystère à Rome</t>
  </si>
  <si>
    <t>Un but magnifique</t>
  </si>
  <si>
    <t>9782013912563</t>
  </si>
  <si>
    <t>Sally à la montagne</t>
  </si>
  <si>
    <t>Key chaions boite perle</t>
  </si>
  <si>
    <t>Coffret coiffure creation fun</t>
  </si>
  <si>
    <t>POUPEE MICHELLE</t>
  </si>
  <si>
    <t>PARAPLUIE</t>
  </si>
  <si>
    <t>KITCHEN SET</t>
  </si>
  <si>
    <t>VOITURE POLICE FILOGUIDE</t>
  </si>
  <si>
    <t>4*4 + BATEAU</t>
  </si>
  <si>
    <t>MOISSONNEUSE</t>
  </si>
  <si>
    <t>CAMION FUSEE</t>
  </si>
  <si>
    <t>TRAIN PUZZLE</t>
  </si>
  <si>
    <t>POMPIER LUMINEUX</t>
  </si>
  <si>
    <t>OURS BONNET COUSSIN</t>
  </si>
  <si>
    <t>PECHE A LA LIGNE BOIS</t>
  </si>
  <si>
    <t>PETIT CHEVAUX</t>
  </si>
  <si>
    <t>PARURE MAJESTEE</t>
  </si>
  <si>
    <t>MOTO PILOTE 20 CM PT MOD</t>
  </si>
  <si>
    <t>Poupee accessoires 29 CM</t>
  </si>
  <si>
    <t>CIRCUIT PUZZLE</t>
  </si>
  <si>
    <t>MELODY ET SON AMIE</t>
  </si>
  <si>
    <t>PUZZLE HORLOGE</t>
  </si>
  <si>
    <t>CIRCUIT TRAIN BOIS</t>
  </si>
  <si>
    <t>POUPON CYLINDRE</t>
  </si>
  <si>
    <t>coffret JUNGLE</t>
  </si>
  <si>
    <t>AMBULANCE</t>
  </si>
  <si>
    <t>BUS</t>
  </si>
  <si>
    <t>9782753008441</t>
  </si>
  <si>
    <t>l'egypthe ancienne</t>
  </si>
  <si>
    <t>9782753008489</t>
  </si>
  <si>
    <t>9782753008038</t>
  </si>
  <si>
    <t>9782354250195</t>
  </si>
  <si>
    <t>l'elfe du père noel</t>
  </si>
  <si>
    <t>9782746709560</t>
  </si>
  <si>
    <t>le voleur de poule</t>
  </si>
  <si>
    <t>9782746708686</t>
  </si>
  <si>
    <t>9782746703940</t>
  </si>
  <si>
    <t>merveilleux voyage du petit escargot</t>
  </si>
  <si>
    <t>9782746701212</t>
  </si>
  <si>
    <t>9782012250253</t>
  </si>
  <si>
    <t>9782244419466</t>
  </si>
  <si>
    <t>Au lit pt ours</t>
  </si>
  <si>
    <t>9782244419442</t>
  </si>
  <si>
    <t>les lapins du papier peint</t>
  </si>
  <si>
    <t>9782244410272</t>
  </si>
  <si>
    <t>9782750201999</t>
  </si>
  <si>
    <t>Mfg</t>
  </si>
  <si>
    <t>9782092780817</t>
  </si>
  <si>
    <t>Tralal'art les animaux</t>
  </si>
  <si>
    <t>9782092515808</t>
  </si>
  <si>
    <t>l'ile à lili</t>
  </si>
  <si>
    <t>9782092780824</t>
  </si>
  <si>
    <t>les oiseaux de nos regions</t>
  </si>
  <si>
    <t>9782732436135</t>
  </si>
  <si>
    <t>Le mystere de la mer</t>
  </si>
  <si>
    <t>9782732436050</t>
  </si>
  <si>
    <t>50 gestes pour la terre</t>
  </si>
  <si>
    <t>9782732433554</t>
  </si>
  <si>
    <t>9782732433561</t>
  </si>
  <si>
    <t>9782732436159</t>
  </si>
  <si>
    <t>9782732437040</t>
  </si>
  <si>
    <t>9782732437194</t>
  </si>
  <si>
    <t>9782092516218</t>
  </si>
  <si>
    <t>les sorcières du beffroi</t>
  </si>
  <si>
    <t>9782911013522</t>
  </si>
  <si>
    <t>Noneil</t>
  </si>
  <si>
    <t>9782849491133</t>
  </si>
  <si>
    <t>Nounou</t>
  </si>
  <si>
    <t>E=m6</t>
  </si>
  <si>
    <t>9782915127270</t>
  </si>
  <si>
    <t>9782915127263</t>
  </si>
  <si>
    <t>les chiens et chats</t>
  </si>
  <si>
    <t>j'ai trouve chaussure a mon pied</t>
  </si>
  <si>
    <t>9782841966042</t>
  </si>
  <si>
    <t>le panier de paques</t>
  </si>
  <si>
    <t>9782841966240</t>
  </si>
  <si>
    <t>9782070568550</t>
  </si>
  <si>
    <t>la matiere</t>
  </si>
  <si>
    <t>9782070587056</t>
  </si>
  <si>
    <t>medecine</t>
  </si>
  <si>
    <t>9782877673587</t>
  </si>
  <si>
    <t>les lutins de Cologne</t>
  </si>
  <si>
    <t>9783314213649</t>
  </si>
  <si>
    <t>Fenouil reviens</t>
  </si>
  <si>
    <t>9783314209635</t>
  </si>
  <si>
    <t>9782092511053</t>
  </si>
  <si>
    <t>9782244422329</t>
  </si>
  <si>
    <t>oskar</t>
  </si>
  <si>
    <t>9782350001227</t>
  </si>
  <si>
    <t>9782732422114</t>
  </si>
  <si>
    <t>9782732435435</t>
  </si>
  <si>
    <t>les devoirs ca sert a quoi</t>
  </si>
  <si>
    <t>9782732423951</t>
  </si>
  <si>
    <t>je ne sais pas quoi lire</t>
  </si>
  <si>
    <t>9782732434773</t>
  </si>
  <si>
    <t>redoubler et alors</t>
  </si>
  <si>
    <t>9782211055895</t>
  </si>
  <si>
    <t>Auzou</t>
  </si>
  <si>
    <t>Type</t>
  </si>
  <si>
    <t>A partir de</t>
  </si>
  <si>
    <t>Bois jeu de mémoire minimaux</t>
  </si>
  <si>
    <t>Bois je de mémoire + dominos minimaux</t>
  </si>
  <si>
    <t>Bois jeu de CALCUL MINIMAUX</t>
  </si>
  <si>
    <t>Poussette landeau poupee</t>
  </si>
  <si>
    <t>voiture 20cm 4*4</t>
  </si>
  <si>
    <t>vehicule quad 23 cm son et lumière</t>
  </si>
  <si>
    <t>Peluche flamand rose sac 28*35 cm</t>
  </si>
  <si>
    <t>Coffret dominos ferme/zoo grand modèle + mémory</t>
  </si>
  <si>
    <t>maison avec formes à encastrer</t>
  </si>
  <si>
    <t>puzzle bois 30*21*0,8 animaux savane</t>
  </si>
  <si>
    <t>Apprentissage de la lecture et de l'écriture bois</t>
  </si>
  <si>
    <t>Boite avec formes</t>
  </si>
  <si>
    <t>Renne blanc avec pull, singe, souris 20 cm</t>
  </si>
  <si>
    <t>ours peluche 20 cm bandeau</t>
  </si>
  <si>
    <t>Chien assis 23 cm avec écharpe 2 couleurs assorties</t>
  </si>
  <si>
    <t>Ours 21 cm 3 modèles assortis</t>
  </si>
  <si>
    <t>poupon 33 cm corps mou dit papa, maman, rires</t>
  </si>
  <si>
    <t>Cathy élégance mannequin +3 robes et accessoires</t>
  </si>
  <si>
    <t xml:space="preserve">Poupon ronfleur 33cm en boite couché </t>
  </si>
  <si>
    <t>Moto route 34 cm friction avec son</t>
  </si>
  <si>
    <t>pick up police 29 cm friction</t>
  </si>
  <si>
    <t>Moto de course 26 cm avec pilote séparé</t>
  </si>
  <si>
    <t>Circuit train grand 8 avec sons et lumière</t>
  </si>
  <si>
    <t>Poupon 41 cm avec chaise haute, trotteur, rocking chair,</t>
  </si>
  <si>
    <t>tracteur avec charue</t>
  </si>
  <si>
    <t>Documentaire</t>
  </si>
  <si>
    <t>9782745919076</t>
  </si>
  <si>
    <t>copains danse</t>
  </si>
  <si>
    <t>copains mer</t>
  </si>
  <si>
    <t>9782867268106</t>
  </si>
  <si>
    <t>9782274511353</t>
  </si>
  <si>
    <t>Des métiers mon métier</t>
  </si>
  <si>
    <t>Documentaire9</t>
  </si>
  <si>
    <t>9782012244580</t>
  </si>
  <si>
    <t>Ces animaux qui ont fait l'histoire</t>
  </si>
  <si>
    <t>9782215055655</t>
  </si>
  <si>
    <t>Voir espèces en danger</t>
  </si>
  <si>
    <t>9782215055372</t>
  </si>
  <si>
    <t>Voir préhistoire</t>
  </si>
  <si>
    <t>9782215054757</t>
  </si>
  <si>
    <t>Voir Rois et reines de France</t>
  </si>
  <si>
    <t>9782215054924</t>
  </si>
  <si>
    <t>Voir La vie des chevaliers</t>
  </si>
  <si>
    <t>9782215054412</t>
  </si>
  <si>
    <t>Voir L'aventure de la vie</t>
  </si>
  <si>
    <t>9782215055907</t>
  </si>
  <si>
    <t>voir secret des abysses</t>
  </si>
  <si>
    <t>9782215055891</t>
  </si>
  <si>
    <t>voir Louis XIV le destin d'un roi</t>
  </si>
  <si>
    <t>Les mamifères</t>
  </si>
  <si>
    <t>Cerise bleue</t>
  </si>
  <si>
    <t>9782215055945</t>
  </si>
  <si>
    <t>encyclo junior broché moyen age</t>
  </si>
  <si>
    <t>encyclo junior broché l'espace</t>
  </si>
  <si>
    <t>9782740411680</t>
  </si>
  <si>
    <t>kézaco la terre</t>
  </si>
  <si>
    <t>9782745932341</t>
  </si>
  <si>
    <t>Tyranosaure + maquette</t>
  </si>
  <si>
    <t>Album</t>
  </si>
  <si>
    <t>9781407535517</t>
  </si>
  <si>
    <t>Au temps de l'egypthe ancienne</t>
  </si>
  <si>
    <t>9782753010659</t>
  </si>
  <si>
    <t>Petit ourson et ses amis + cd</t>
  </si>
  <si>
    <t>album</t>
  </si>
  <si>
    <t>9782753010581</t>
  </si>
  <si>
    <t>mon premier livre sur la nature</t>
  </si>
  <si>
    <t>mon premier livre sur les métiers</t>
  </si>
  <si>
    <t>mon premier livre sur l'histoire</t>
  </si>
  <si>
    <t>Survivre au temps des mamouths</t>
  </si>
  <si>
    <t>A l'école du Tennis</t>
  </si>
  <si>
    <t>9782841967353</t>
  </si>
  <si>
    <t>Comment je suis devenu un livre sur les ours polaires</t>
  </si>
  <si>
    <t>9782244405391</t>
  </si>
  <si>
    <t>Poche</t>
  </si>
  <si>
    <t>9782244419558</t>
  </si>
  <si>
    <t>Hansel et Gretel</t>
  </si>
  <si>
    <t>9782244419541</t>
  </si>
  <si>
    <t>Quelle couleur pour dâme caméléon</t>
  </si>
  <si>
    <t>9782244419534</t>
  </si>
  <si>
    <t>La souris des dents</t>
  </si>
  <si>
    <t>9782753010819</t>
  </si>
  <si>
    <t>Cajoline chez le dentiste</t>
  </si>
  <si>
    <t>9782753007420</t>
  </si>
  <si>
    <t>Naissance d'une coccinelle + puzzle</t>
  </si>
  <si>
    <t>9782753010864</t>
  </si>
  <si>
    <t>Les cinq sens + magnets</t>
  </si>
  <si>
    <t>9782753010871</t>
  </si>
  <si>
    <t>Le temps + magnets</t>
  </si>
  <si>
    <t>9782753010901</t>
  </si>
  <si>
    <t xml:space="preserve">Je recycle </t>
  </si>
  <si>
    <t>9782244300610</t>
  </si>
  <si>
    <t>Cache cache devinettes</t>
  </si>
  <si>
    <t>9782753007642</t>
  </si>
  <si>
    <t>Les pompiers</t>
  </si>
  <si>
    <t>9782700049060</t>
  </si>
  <si>
    <t>Basile et Lola à la plage</t>
  </si>
  <si>
    <t>100 infos dans les airs</t>
  </si>
  <si>
    <t>9782753010437</t>
  </si>
  <si>
    <t>9782753010697</t>
  </si>
  <si>
    <t>l'or bleu + cd</t>
  </si>
  <si>
    <t>9782753010703</t>
  </si>
  <si>
    <t>9782753010468</t>
  </si>
  <si>
    <t>100 infos Phénomènes extrèmes</t>
  </si>
  <si>
    <t>9782244405711</t>
  </si>
  <si>
    <t>Il était une fois le petit poucet</t>
  </si>
  <si>
    <t>9782244850641</t>
  </si>
  <si>
    <t>Mots fléchés des animaux</t>
  </si>
  <si>
    <t>9782753008915</t>
  </si>
  <si>
    <t>Moi aussi je serai secouriste</t>
  </si>
  <si>
    <t>Livre jeux</t>
  </si>
  <si>
    <t>9782742726653</t>
  </si>
  <si>
    <t>La naissance de Velox</t>
  </si>
  <si>
    <t>9782244405568</t>
  </si>
  <si>
    <t>Comptines pour se régaler</t>
  </si>
  <si>
    <t>9782862608532</t>
  </si>
  <si>
    <t>Monsieur il était une fois</t>
  </si>
  <si>
    <t>Quand il avait mon age, 40 ans devant la télé</t>
  </si>
  <si>
    <t>Hop dans les nuages</t>
  </si>
  <si>
    <t>9782849036730</t>
  </si>
  <si>
    <t>Agir pour la terre</t>
  </si>
  <si>
    <t>usborne</t>
  </si>
  <si>
    <t>9782732439792</t>
  </si>
  <si>
    <t>le futur empereur napoléon</t>
  </si>
  <si>
    <t>9782732438788</t>
  </si>
  <si>
    <t>La vie des enfants pendant la révolution industrielle</t>
  </si>
  <si>
    <t>9782746710320</t>
  </si>
  <si>
    <t>Ici c'est chez moi</t>
  </si>
  <si>
    <t>9782746708679</t>
  </si>
  <si>
    <t>Le fil rouge</t>
  </si>
  <si>
    <t>LLC</t>
  </si>
  <si>
    <t>9782842162191</t>
  </si>
  <si>
    <t>Atlas mondial</t>
  </si>
  <si>
    <t>Atlas</t>
  </si>
  <si>
    <t>Place des victoires</t>
  </si>
  <si>
    <t>9782844591258</t>
  </si>
  <si>
    <t>la rome antique</t>
  </si>
  <si>
    <t>la balade du crocodile amoureux</t>
  </si>
  <si>
    <t>Vilo</t>
  </si>
  <si>
    <t>9782719107911</t>
  </si>
  <si>
    <t>Dani le magicien dans les griffes de barbe Noire</t>
  </si>
  <si>
    <t>9782753010727</t>
  </si>
  <si>
    <t>L'europe géographique livre puzzle</t>
  </si>
  <si>
    <t>9782012245129</t>
  </si>
  <si>
    <t>Contes et merveilles</t>
  </si>
  <si>
    <t>9782012249776</t>
  </si>
  <si>
    <t>Les plus belles chansons</t>
  </si>
  <si>
    <t xml:space="preserve">Dis pourquoi Babar la mer </t>
  </si>
  <si>
    <t>9782012238770</t>
  </si>
  <si>
    <t>9782012240537</t>
  </si>
  <si>
    <t>Dis pourquoi Babar les bébés animaux</t>
  </si>
  <si>
    <t>Thierry Magnier</t>
  </si>
  <si>
    <t>9782844206893</t>
  </si>
  <si>
    <t>Le chaperon rouge</t>
  </si>
  <si>
    <t>Album + cd</t>
  </si>
  <si>
    <t>9782844205537</t>
  </si>
  <si>
    <t>La belle au bois dormant</t>
  </si>
  <si>
    <t>Le joueur de flute</t>
  </si>
  <si>
    <t>9782844204912</t>
  </si>
  <si>
    <t>9782844203953</t>
  </si>
  <si>
    <t>9782844205988</t>
  </si>
  <si>
    <t>La marchande soleil</t>
  </si>
  <si>
    <t>9782844203687</t>
  </si>
  <si>
    <t>Barbe bleue</t>
  </si>
  <si>
    <t>9782844203083</t>
  </si>
  <si>
    <t>Gargantua</t>
  </si>
  <si>
    <t>9782844203359</t>
  </si>
  <si>
    <t>La belle et la bête</t>
  </si>
  <si>
    <t>Les fables de la Fontaine</t>
  </si>
  <si>
    <t>kaléidoscope</t>
  </si>
  <si>
    <t>Toi mon papa</t>
  </si>
  <si>
    <t>9782745924841</t>
  </si>
  <si>
    <t>9782013911337</t>
  </si>
  <si>
    <t>9782878813708</t>
  </si>
  <si>
    <t>Barbapapa et les nombres</t>
  </si>
  <si>
    <t>9782700024869</t>
  </si>
  <si>
    <t>Les 100 duels de Lancelot</t>
  </si>
  <si>
    <t>les 100 travaux d'Hercule</t>
  </si>
  <si>
    <t>9782700027631</t>
  </si>
  <si>
    <t>Charlie le carnet secret</t>
  </si>
  <si>
    <t>9782942036454</t>
  </si>
  <si>
    <t>Incroyable planète</t>
  </si>
  <si>
    <t>Play bac</t>
  </si>
  <si>
    <t>Roman</t>
  </si>
  <si>
    <t>Le Perroquet de la princesse Peneloppe</t>
  </si>
  <si>
    <t>9783314218415</t>
  </si>
  <si>
    <t>Oscar en veux toujours plus</t>
  </si>
  <si>
    <t>Chouette</t>
  </si>
  <si>
    <t>9782894502891</t>
  </si>
  <si>
    <t>Caillou coccinelle</t>
  </si>
  <si>
    <t>9782894502907</t>
  </si>
  <si>
    <t>Caillou papillon</t>
  </si>
  <si>
    <t>Hemma</t>
  </si>
  <si>
    <t>9782800677583</t>
  </si>
  <si>
    <t>Camille ne veux pas se laver</t>
  </si>
  <si>
    <t>Père Castor</t>
  </si>
  <si>
    <t>Les portes du monde</t>
  </si>
  <si>
    <t>9782847460704</t>
  </si>
  <si>
    <t>Les recettes de tante Gigi, les crèpes de l'amitié</t>
  </si>
  <si>
    <t>9782847460711</t>
  </si>
  <si>
    <t>Les recettes de tante Gigi, les gateaux au miel tendresse</t>
  </si>
  <si>
    <t>9782847460834</t>
  </si>
  <si>
    <t>Oursi organise un anniversaire</t>
  </si>
  <si>
    <t>9782215047872</t>
  </si>
  <si>
    <t>Le vocabulaire et l'orthographe</t>
  </si>
  <si>
    <t>9782215048183</t>
  </si>
  <si>
    <t>52 histoires pour les vendredi soir</t>
  </si>
  <si>
    <t>Le monde merveilleux des vacances</t>
  </si>
  <si>
    <t>9782215048091</t>
  </si>
  <si>
    <t>Le monde merveilleux des princesses</t>
  </si>
  <si>
    <t>9782215048053</t>
  </si>
  <si>
    <t>La cuisine des super copines</t>
  </si>
  <si>
    <t>9782215047216</t>
  </si>
  <si>
    <t>52 histoires pour les mardi soir</t>
  </si>
  <si>
    <t>9782215048886</t>
  </si>
  <si>
    <t>Quand je serai grand je serai…</t>
  </si>
  <si>
    <t>9782215048046</t>
  </si>
  <si>
    <t>Le livre surprise de mes 5 ans</t>
  </si>
  <si>
    <t>9782215089056</t>
  </si>
  <si>
    <t>la vie des fourmis</t>
  </si>
  <si>
    <t>9782215092827</t>
  </si>
  <si>
    <t>Le coooq Figaro</t>
  </si>
  <si>
    <t>9782215048237</t>
  </si>
  <si>
    <t>A l'abordage, 5 histoires de pirates</t>
  </si>
  <si>
    <t>9782215097273</t>
  </si>
  <si>
    <t>La politesse</t>
  </si>
  <si>
    <t>9782215046813</t>
  </si>
  <si>
    <t>7 histoires de doudous</t>
  </si>
  <si>
    <t>Quand je serai grand je serai pompier</t>
  </si>
  <si>
    <t>9782215088424</t>
  </si>
  <si>
    <t>Imagerie de l'espace</t>
  </si>
  <si>
    <t>9782215097600</t>
  </si>
  <si>
    <t>Imagerie de la France</t>
  </si>
  <si>
    <t>9782215031086</t>
  </si>
  <si>
    <t>Imagerie de la terre</t>
  </si>
  <si>
    <t>Alphabet de la nature</t>
  </si>
  <si>
    <t>9782215097679</t>
  </si>
  <si>
    <t>Jules n'aime pas perdre</t>
  </si>
  <si>
    <t>Jules ne fait pas attention</t>
  </si>
  <si>
    <t>9782215088882</t>
  </si>
  <si>
    <t>Se laver sa sert à quoi</t>
  </si>
  <si>
    <t>Petite imagerie les Gaulois</t>
  </si>
  <si>
    <t>Petite imagerie les animaux de la forêt</t>
  </si>
  <si>
    <t>9782215097334</t>
  </si>
  <si>
    <t>Maintenant je suis un grand garçon</t>
  </si>
  <si>
    <t>Poesie du monde entier</t>
  </si>
  <si>
    <t>9782215046783</t>
  </si>
  <si>
    <t>Quand je serai grande je serai maîtresse d'école</t>
  </si>
  <si>
    <t>Gde imagerie equitation</t>
  </si>
  <si>
    <t>9782215088783</t>
  </si>
  <si>
    <t>Gde imagerie la tour Eiffel</t>
  </si>
  <si>
    <t>9782215097860</t>
  </si>
  <si>
    <t>Gde imagerie Versailles</t>
  </si>
  <si>
    <t>9782215097310</t>
  </si>
  <si>
    <t>Gde imagerie Les fourmis</t>
  </si>
  <si>
    <t>9782215080657</t>
  </si>
  <si>
    <t>Gde imagerie La mode</t>
  </si>
  <si>
    <t>9782215097648</t>
  </si>
  <si>
    <t>Gde imagerie La météo</t>
  </si>
  <si>
    <t>9782215066996</t>
  </si>
  <si>
    <t>Gde imagerie Le cinéma</t>
  </si>
  <si>
    <t>Gde imagerie La préhistoire</t>
  </si>
  <si>
    <t>Gde imagerie Le football</t>
  </si>
  <si>
    <t>Gde imagerie les cathedrales</t>
  </si>
  <si>
    <t>Gde imagerie La guerre 39-45</t>
  </si>
  <si>
    <t>9782215088950</t>
  </si>
  <si>
    <t>Gde imagerie Le judo</t>
  </si>
  <si>
    <t>Gde imagerie les ours</t>
  </si>
  <si>
    <t>Gde imagerie Les éléphants</t>
  </si>
  <si>
    <t>9782215097693</t>
  </si>
  <si>
    <t>Gde imagerie le tennis</t>
  </si>
  <si>
    <t>9782215097884</t>
  </si>
  <si>
    <t>Imagia L'écologie + puzzle</t>
  </si>
  <si>
    <t>Imagia la montagne + puzzle</t>
  </si>
  <si>
    <t>9782215052357</t>
  </si>
  <si>
    <t>Aventure nature Le cheval</t>
  </si>
  <si>
    <t>9782215052388</t>
  </si>
  <si>
    <t>Aventure nature Le grand large</t>
  </si>
  <si>
    <t>9782215048077</t>
  </si>
  <si>
    <t>Grrr 5 histoires de dinosaures</t>
  </si>
  <si>
    <t>9782215091745</t>
  </si>
  <si>
    <t>Le grand cirque des illusions d'optique</t>
  </si>
  <si>
    <t>9782215088080</t>
  </si>
  <si>
    <t>Modelino</t>
  </si>
  <si>
    <t>Fantasy art John Howe</t>
  </si>
  <si>
    <t>Ma 1ere grande histoire de fantôme</t>
  </si>
  <si>
    <t>9782215048060</t>
  </si>
  <si>
    <t>Les familles du grand chêne</t>
  </si>
  <si>
    <t>9782215046899</t>
  </si>
  <si>
    <t>Les nombres et les mathématiques</t>
  </si>
  <si>
    <t>9782215047773</t>
  </si>
  <si>
    <t>Les plus belles histoires de la petite souris</t>
  </si>
  <si>
    <t>Pourquoi comment la préhistoire</t>
  </si>
  <si>
    <t>9782215055976</t>
  </si>
  <si>
    <t>encyclo junior broché les peuples du monde</t>
  </si>
  <si>
    <t>Histoire de l'ordinateur</t>
  </si>
  <si>
    <t>Oh la sorcière</t>
  </si>
  <si>
    <t>9782215047803</t>
  </si>
  <si>
    <t>9782215048626</t>
  </si>
  <si>
    <t>Ma grande histoire de sorcière</t>
  </si>
  <si>
    <t>9782215048640</t>
  </si>
  <si>
    <t>Ma grande histoire de fée</t>
  </si>
  <si>
    <t>9782215048671</t>
  </si>
  <si>
    <t>Ma grande histoire de fantôme</t>
  </si>
  <si>
    <t>9782215048688</t>
  </si>
  <si>
    <t>Ma grande histoire de chevalier</t>
  </si>
  <si>
    <t>9782215084471</t>
  </si>
  <si>
    <t>Gde imagerie Les baleines</t>
  </si>
  <si>
    <t>9782740423783</t>
  </si>
  <si>
    <t>Tom a peur du noir</t>
  </si>
  <si>
    <t>Le meilleur ami de Tom</t>
  </si>
  <si>
    <t>La petite sœur de Tom</t>
  </si>
  <si>
    <t>Qui est tu? le chevreau</t>
  </si>
  <si>
    <t>Qui est tu? la pomme</t>
  </si>
  <si>
    <t>Tum tum le gobelin n'a peur de rien</t>
  </si>
  <si>
    <t>Qui va croquer la peche</t>
  </si>
  <si>
    <t>Une faim de loup</t>
  </si>
  <si>
    <t>La sorcière pèle mèle</t>
  </si>
  <si>
    <t>Leve tes fesses</t>
  </si>
  <si>
    <t>Je cherche mon papa</t>
  </si>
  <si>
    <t>Quand tout s'envole</t>
  </si>
  <si>
    <t>kézaco les aliments</t>
  </si>
  <si>
    <t>9782740425527</t>
  </si>
  <si>
    <t>Nine et milo, vite à table</t>
  </si>
  <si>
    <t>L'egypthe ancienne</t>
  </si>
  <si>
    <t>La révolution francaise</t>
  </si>
  <si>
    <t>La grèce antique</t>
  </si>
  <si>
    <t>Blanche neige et Tom pouce + cd</t>
  </si>
  <si>
    <t>9782740425916</t>
  </si>
  <si>
    <t>Roulis rouleaux</t>
  </si>
  <si>
    <t>9782740425220</t>
  </si>
  <si>
    <t>La maîtresse</t>
  </si>
  <si>
    <t>9782215066989</t>
  </si>
  <si>
    <t>Gde imagerie les animaux préhistoriques</t>
  </si>
  <si>
    <t>9782012259720</t>
  </si>
  <si>
    <t>Le cirque d'Emile et Lilou</t>
  </si>
  <si>
    <t>Un mari delicieux</t>
  </si>
  <si>
    <t>Toine et Toinon</t>
  </si>
  <si>
    <t>La machine à rechauffer le temps</t>
  </si>
  <si>
    <t>Les animaux en colo</t>
  </si>
  <si>
    <t>Crie noémie crie</t>
  </si>
  <si>
    <t>9782013929332</t>
  </si>
  <si>
    <t>Le cadeau de Siméon</t>
  </si>
  <si>
    <t>9782013911870</t>
  </si>
  <si>
    <t>Au près de grand arbre</t>
  </si>
  <si>
    <t>9782013929301</t>
  </si>
  <si>
    <t>9782013914512</t>
  </si>
  <si>
    <t>Vieux chats folles souris</t>
  </si>
  <si>
    <t>9782013913218</t>
  </si>
  <si>
    <t>9782013913485</t>
  </si>
  <si>
    <t>Un parfait bon toutou</t>
  </si>
  <si>
    <t>9782013910156</t>
  </si>
  <si>
    <t>Roméo et Juliette</t>
  </si>
  <si>
    <t>Une si belle mosquée</t>
  </si>
  <si>
    <t>9782013910347</t>
  </si>
  <si>
    <t>9782876604063</t>
  </si>
  <si>
    <t>Gustave est un oiseau</t>
  </si>
  <si>
    <t>9782847460742</t>
  </si>
  <si>
    <t>Le gardien de l'arbre à secret</t>
  </si>
  <si>
    <t>Gecko</t>
  </si>
  <si>
    <t>9782916689005</t>
  </si>
  <si>
    <t>les pythons poilus</t>
  </si>
  <si>
    <t>9782350001159</t>
  </si>
  <si>
    <t>Ma chambre océan + cd</t>
  </si>
  <si>
    <t>une surprise pour lilou</t>
  </si>
  <si>
    <t>Rue du monde</t>
  </si>
  <si>
    <t>9782912084835</t>
  </si>
  <si>
    <t>La liste générale de tous les enfants du monde</t>
  </si>
  <si>
    <t>9782754201926</t>
  </si>
  <si>
    <t>Q/R Les progrès de la science</t>
  </si>
  <si>
    <t>Q/R Les explorateurs</t>
  </si>
  <si>
    <t>9782754203678</t>
  </si>
  <si>
    <t>Q/R fossiles roches et minéraux</t>
  </si>
  <si>
    <t>9782754203661</t>
  </si>
  <si>
    <t>9782754200066</t>
  </si>
  <si>
    <t>Q/R Les origines</t>
  </si>
  <si>
    <t>Spécialiste junior l'ami des oiseaux</t>
  </si>
  <si>
    <t>BD</t>
  </si>
  <si>
    <t>Louise attaque</t>
  </si>
  <si>
    <t>Mickey 3 D</t>
  </si>
  <si>
    <t>Piaf</t>
  </si>
  <si>
    <t>9782841137220</t>
  </si>
  <si>
    <t>Le collectionneur d'instants</t>
  </si>
  <si>
    <t>9782745904805</t>
  </si>
  <si>
    <t>Sindbad le marin</t>
  </si>
  <si>
    <t>9782745935717</t>
  </si>
  <si>
    <t>j'explore la mer</t>
  </si>
  <si>
    <t>9782092510643</t>
  </si>
  <si>
    <t>mon 1er imagier photos</t>
  </si>
  <si>
    <t>9782700027365</t>
  </si>
  <si>
    <t>contes celtes</t>
  </si>
  <si>
    <t>contes russes</t>
  </si>
  <si>
    <t>9782700026139</t>
  </si>
  <si>
    <t>9782844203021</t>
  </si>
  <si>
    <t>Zozoo</t>
  </si>
  <si>
    <t>9782244464213</t>
  </si>
  <si>
    <t>Poésie d'écoliers</t>
  </si>
  <si>
    <t>Voyage dans un tableau Brughel</t>
  </si>
  <si>
    <t>9782358320351</t>
  </si>
  <si>
    <t>Voyage dans un tableau kandinsky</t>
  </si>
  <si>
    <t>9782915710717</t>
  </si>
  <si>
    <t>Voyage dans un tableau Botticelli</t>
  </si>
  <si>
    <t>Voyage dans un tableau Miro</t>
  </si>
  <si>
    <t>9782915710724</t>
  </si>
  <si>
    <t>Voyage dans un tableau Seurat</t>
  </si>
  <si>
    <t>Voyage dans un tableau Velasquez</t>
  </si>
  <si>
    <t>9782915710526</t>
  </si>
  <si>
    <t>L'art en formes, Miro</t>
  </si>
  <si>
    <t>Livre d'art</t>
  </si>
  <si>
    <t>9782915710915</t>
  </si>
  <si>
    <t>L'art en formes, Fernand Leger</t>
  </si>
  <si>
    <t>9782915710342</t>
  </si>
  <si>
    <t>L'art en formes, Picasso</t>
  </si>
  <si>
    <t>9782915710359</t>
  </si>
  <si>
    <t>L'art en formes, Paul klee</t>
  </si>
  <si>
    <t>9782358320122</t>
  </si>
  <si>
    <t>L'art en formes, Vazarely</t>
  </si>
  <si>
    <t>9782915710632</t>
  </si>
  <si>
    <t>Livre d'activité Arcimboldo</t>
  </si>
  <si>
    <t>9782746706378</t>
  </si>
  <si>
    <t>et toi tu est français ou étranger</t>
  </si>
  <si>
    <t>9782358320245</t>
  </si>
  <si>
    <t>Mes animaux</t>
  </si>
  <si>
    <t>9782358320221</t>
  </si>
  <si>
    <t>Toutes les couleurs sont dans la nature</t>
  </si>
  <si>
    <t>9782840062585</t>
  </si>
  <si>
    <t>Arbres et oiseaux</t>
  </si>
  <si>
    <t>9782358320337</t>
  </si>
  <si>
    <t>La petite galerie d'Andy Warhol</t>
  </si>
  <si>
    <t>Le monde des muses</t>
  </si>
  <si>
    <t>9782358320412</t>
  </si>
  <si>
    <t>Drole d'art nimaux</t>
  </si>
  <si>
    <t>9782358320306</t>
  </si>
  <si>
    <t>1er pas au Louvre</t>
  </si>
  <si>
    <t>9782358320009</t>
  </si>
  <si>
    <t>Tous les paysages</t>
  </si>
  <si>
    <t>9782358320290</t>
  </si>
  <si>
    <t>L'art brut</t>
  </si>
  <si>
    <t>9782915710908</t>
  </si>
  <si>
    <t>Vazareli</t>
  </si>
  <si>
    <t>9782915710106</t>
  </si>
  <si>
    <t>Arcimboldo</t>
  </si>
  <si>
    <t>9782915710175</t>
  </si>
  <si>
    <t>Gaughin</t>
  </si>
  <si>
    <t>De Chirrico</t>
  </si>
  <si>
    <t>9782358320139</t>
  </si>
  <si>
    <t>Brueghel</t>
  </si>
  <si>
    <t>9782358320146</t>
  </si>
  <si>
    <t>Hokusai</t>
  </si>
  <si>
    <t>9782358320443</t>
  </si>
  <si>
    <t>l'art à pleine dents</t>
  </si>
  <si>
    <t>9782915710946</t>
  </si>
  <si>
    <t>Un tableau peut en cacher un autre</t>
  </si>
  <si>
    <t>9782358320214</t>
  </si>
  <si>
    <t>Ma première histoire de l'art</t>
  </si>
  <si>
    <t>9782358320207</t>
  </si>
  <si>
    <t>Art contemporain</t>
  </si>
  <si>
    <t>livre d'art</t>
  </si>
  <si>
    <t>9782745934727</t>
  </si>
  <si>
    <t>Encyclo de la forêt</t>
  </si>
  <si>
    <t>L'amerique precolombienne</t>
  </si>
  <si>
    <t>9782013912006</t>
  </si>
  <si>
    <t>Les 12 travaux d'Hercule</t>
  </si>
  <si>
    <t>9782013912037</t>
  </si>
  <si>
    <t>Le voyage d'Ulysse</t>
  </si>
  <si>
    <t>9782012920040</t>
  </si>
  <si>
    <t>Les animaux de la ferme</t>
  </si>
  <si>
    <t>9782012920026</t>
  </si>
  <si>
    <t>Les animaux des forêts vierges</t>
  </si>
  <si>
    <t>9782012920019</t>
  </si>
  <si>
    <t>Les animaux des lacs et des rivières</t>
  </si>
  <si>
    <t>Les animaux menacés</t>
  </si>
  <si>
    <t>9782012264243</t>
  </si>
  <si>
    <t>La souris et la princesse</t>
  </si>
  <si>
    <t>9782012238022</t>
  </si>
  <si>
    <t>Dis pourquoi Babar à la maison</t>
  </si>
  <si>
    <t>Les débuts de l'islam</t>
  </si>
  <si>
    <t>9782012919754</t>
  </si>
  <si>
    <t>9782012920613</t>
  </si>
  <si>
    <t>La grande guerre cartonnée</t>
  </si>
  <si>
    <t>9782012920163</t>
  </si>
  <si>
    <t>Les crises du XXème siecle</t>
  </si>
  <si>
    <t>9782012920156</t>
  </si>
  <si>
    <t>Au temps des rois</t>
  </si>
  <si>
    <t>9782012920088</t>
  </si>
  <si>
    <t>Les civilisations antiques</t>
  </si>
  <si>
    <t>9782012920361</t>
  </si>
  <si>
    <t>De la monarchie à Napoléon</t>
  </si>
  <si>
    <t>Chiens du monde</t>
  </si>
  <si>
    <t>Dico des chiens</t>
  </si>
  <si>
    <t>National géographique</t>
  </si>
  <si>
    <t>9782845820036</t>
  </si>
  <si>
    <t>Le tigre</t>
  </si>
  <si>
    <t>9782732439686</t>
  </si>
  <si>
    <t>Les lions</t>
  </si>
  <si>
    <t>9782745931962</t>
  </si>
  <si>
    <t>Petit manuel de piratologie</t>
  </si>
  <si>
    <t>9782732439327</t>
  </si>
  <si>
    <t>9782732037080</t>
  </si>
  <si>
    <t>La vie des enfants au temps des aztèques</t>
  </si>
  <si>
    <t>9782732430386</t>
  </si>
  <si>
    <t>l'ogre tendre</t>
  </si>
  <si>
    <t>9782732430249</t>
  </si>
  <si>
    <t>Ma maman une extraterrestre</t>
  </si>
  <si>
    <t>La pêche racontée aux enfants</t>
  </si>
  <si>
    <t>9782732430270</t>
  </si>
  <si>
    <t>Le tour de France racontée aux enfants</t>
  </si>
  <si>
    <t>9782732439358</t>
  </si>
  <si>
    <t>Le handball racontée aux enfants</t>
  </si>
  <si>
    <t>9782732438290</t>
  </si>
  <si>
    <t>La terre racontée aux enfants</t>
  </si>
  <si>
    <t>9782745917287</t>
  </si>
  <si>
    <t>Terres de rèves</t>
  </si>
  <si>
    <t>Le pole sud raconté aux enfants</t>
  </si>
  <si>
    <t>Le rugdby raconté aux enfants</t>
  </si>
  <si>
    <t>Enfants d'ailleurs l'algerie</t>
  </si>
  <si>
    <t>Enfants d'ailleurs la chine</t>
  </si>
  <si>
    <t>Enfants d'ailleurs le senegal</t>
  </si>
  <si>
    <t>9782847461268</t>
  </si>
  <si>
    <t>Des idées et des hommes</t>
  </si>
  <si>
    <t>9782353690176</t>
  </si>
  <si>
    <t>Princesse Léa et le fantôme d'alphonse III</t>
  </si>
  <si>
    <t>9782353690077</t>
  </si>
  <si>
    <t>Le village ou il ne pleuvait plus</t>
  </si>
  <si>
    <t>9782847461015</t>
  </si>
  <si>
    <t>Barnabé le loup écolier</t>
  </si>
  <si>
    <t>Un appetit de reine</t>
  </si>
  <si>
    <t>9782353690084</t>
  </si>
  <si>
    <t>la maison tout en carton</t>
  </si>
  <si>
    <t>Connais tu ? l'elephant</t>
  </si>
  <si>
    <t>Connais tu ? Les inventions</t>
  </si>
  <si>
    <t>Connais tu ? la maison des animaux</t>
  </si>
  <si>
    <t>9782841966912</t>
  </si>
  <si>
    <t>Le grand livre des guerriers</t>
  </si>
  <si>
    <t>9782745932297</t>
  </si>
  <si>
    <t>Romains</t>
  </si>
  <si>
    <t>9782841967315</t>
  </si>
  <si>
    <t>Un petit pas pour l'homme</t>
  </si>
  <si>
    <t>babiroussa</t>
  </si>
  <si>
    <t>L'équipe</t>
  </si>
  <si>
    <t>9782915535174</t>
  </si>
  <si>
    <t>60 minutes de légende</t>
  </si>
  <si>
    <t>Le livre de l'année 2006</t>
  </si>
  <si>
    <t>Dupuis</t>
  </si>
  <si>
    <t>9782800146058</t>
  </si>
  <si>
    <t>Cedric Dérapages controlés</t>
  </si>
  <si>
    <t>9782916689173</t>
  </si>
  <si>
    <t>Urba Aured et la porte du temps</t>
  </si>
  <si>
    <t>9782916689074</t>
  </si>
  <si>
    <t>Il était une fois sous la lune</t>
  </si>
  <si>
    <t>9782800138909</t>
  </si>
  <si>
    <t>Petit poilus La sirène gourmande</t>
  </si>
  <si>
    <t>Hoebeqe</t>
  </si>
  <si>
    <t>Moulinsart</t>
  </si>
  <si>
    <t>9782930284125</t>
  </si>
  <si>
    <t>Tintin je découvre les actions</t>
  </si>
  <si>
    <t>Casterman</t>
  </si>
  <si>
    <t>9782800145075</t>
  </si>
  <si>
    <t>Gaston N°11</t>
  </si>
  <si>
    <t>9782800146126</t>
  </si>
  <si>
    <t>Boule &amp; bill N°7 Bill ou façe</t>
  </si>
  <si>
    <t>Boule &amp; bill N°8 Souvenirs de famille</t>
  </si>
  <si>
    <t>9782800146133</t>
  </si>
  <si>
    <t>XIII N°19 le dernier round</t>
  </si>
  <si>
    <t>9782800146225</t>
  </si>
  <si>
    <t>Spirou et Fantasio le rayon noir N°44</t>
  </si>
  <si>
    <t>XIII N°18 la version irlandaise</t>
  </si>
  <si>
    <t>9782800146190</t>
  </si>
  <si>
    <t>Cedric le gateau surprise N°10</t>
  </si>
  <si>
    <t>9782849491546</t>
  </si>
  <si>
    <t>La famille tord pilleur</t>
  </si>
  <si>
    <t>9782745936899</t>
  </si>
  <si>
    <t>L'arbre aux lutins</t>
  </si>
  <si>
    <t>9782848101965</t>
  </si>
  <si>
    <t>José lapin</t>
  </si>
  <si>
    <t>La véritable histoire du chat botté</t>
  </si>
  <si>
    <t>9782205055054</t>
  </si>
  <si>
    <t>Philémon : le naufragé du A</t>
  </si>
  <si>
    <t>Le lombard</t>
  </si>
  <si>
    <t>Tramp N°8 la sale guerre</t>
  </si>
  <si>
    <t>Tramp N°7 escale dans le passé</t>
  </si>
  <si>
    <t>Tramp N°6 la piste de Kibangou</t>
  </si>
  <si>
    <t>La croix de cazenac N°7 les espions du Caire</t>
  </si>
  <si>
    <t>La croix de cazenac N°8 la mort du tigre</t>
  </si>
  <si>
    <t>Aldébaran N°1 la catastophe</t>
  </si>
  <si>
    <t>Aldébaran N°5 la créature</t>
  </si>
  <si>
    <t>Pt lapin blanc, si j'étais</t>
  </si>
  <si>
    <t>Dur dur de dormir</t>
  </si>
  <si>
    <t>C'est mon tour</t>
  </si>
  <si>
    <t>Les chevaux</t>
  </si>
  <si>
    <t>9782700022735</t>
  </si>
  <si>
    <t>Sac à puce</t>
  </si>
  <si>
    <t>9782700024739</t>
  </si>
  <si>
    <t>Mes meilleures amies</t>
  </si>
  <si>
    <t>9782354810177</t>
  </si>
  <si>
    <t>La grande invention d'Azule le lutin</t>
  </si>
  <si>
    <t>9782354810238</t>
  </si>
  <si>
    <t>Il était une fois la tour eiffel</t>
  </si>
  <si>
    <t>9782354810252</t>
  </si>
  <si>
    <t>La princesse de pierre</t>
  </si>
  <si>
    <t>9782354810115</t>
  </si>
  <si>
    <t>Le grand abcdaire</t>
  </si>
  <si>
    <t>9782354810313</t>
  </si>
  <si>
    <t>Le grand livre des fées</t>
  </si>
  <si>
    <t>9782354810122</t>
  </si>
  <si>
    <t>Mon grand livre des couleurs et des formes</t>
  </si>
  <si>
    <t>9782354810207</t>
  </si>
  <si>
    <t>Mon bel imagier</t>
  </si>
  <si>
    <t>Bayard</t>
  </si>
  <si>
    <t>9783314215391</t>
  </si>
  <si>
    <t>Mon papa à moi</t>
  </si>
  <si>
    <t>9783314217982</t>
  </si>
  <si>
    <t>A l'aide</t>
  </si>
  <si>
    <t>9783314209864</t>
  </si>
  <si>
    <t>Sur l'oreiller de Laura</t>
  </si>
  <si>
    <t>9783314216114</t>
  </si>
  <si>
    <t>Axel et Bibi</t>
  </si>
  <si>
    <t>9783314215469</t>
  </si>
  <si>
    <t>La forêt est à tout le monde</t>
  </si>
  <si>
    <t>9783314215339</t>
  </si>
  <si>
    <t>N'ai pas peur je suis là</t>
  </si>
  <si>
    <t>9783314208515</t>
  </si>
  <si>
    <t>Laloula comptines du gibet</t>
  </si>
  <si>
    <t>9783314215070</t>
  </si>
  <si>
    <t>Je ne veux pas dormir tout seul</t>
  </si>
  <si>
    <t>9783314216992</t>
  </si>
  <si>
    <t>En vacances sans maman</t>
  </si>
  <si>
    <t>9783314209093</t>
  </si>
  <si>
    <t>David Coperfield</t>
  </si>
  <si>
    <t>9783314217340</t>
  </si>
  <si>
    <t>Le meilleur ami de Lupin</t>
  </si>
  <si>
    <t>9783314300035</t>
  </si>
  <si>
    <t>Noémie ne traine pas</t>
  </si>
  <si>
    <t>9783314214097</t>
  </si>
  <si>
    <t>Allez y les poussins</t>
  </si>
  <si>
    <t>9783314212826</t>
  </si>
  <si>
    <t>Moi aussi je veux une maman</t>
  </si>
  <si>
    <t>9783314210136</t>
  </si>
  <si>
    <t>Les souliers dorés</t>
  </si>
  <si>
    <t>9783314214998</t>
  </si>
  <si>
    <t>Cache cache avec Bouli</t>
  </si>
  <si>
    <t>9783314211270</t>
  </si>
  <si>
    <t>Matty et les 100 méchants loups</t>
  </si>
  <si>
    <t>9783314215315</t>
  </si>
  <si>
    <t>Matty et un jour de pluie</t>
  </si>
  <si>
    <t>Molto</t>
  </si>
  <si>
    <t>9783314214066</t>
  </si>
  <si>
    <t>Matty et le cadeau fantastique</t>
  </si>
  <si>
    <t>Gros ours et petit lapin</t>
  </si>
  <si>
    <t>Fan fan part pour de bon</t>
  </si>
  <si>
    <t>Si l'éléphant avait des ailes</t>
  </si>
  <si>
    <t>9782745930675</t>
  </si>
  <si>
    <t>Mon atelier nature fruits et légumes</t>
  </si>
  <si>
    <t>Cendrillon</t>
  </si>
  <si>
    <t>9782745937384</t>
  </si>
  <si>
    <t>l'histoire de pépin qui voulait être un grand roi</t>
  </si>
  <si>
    <t>Blanche neige</t>
  </si>
  <si>
    <t>9782745938459</t>
  </si>
  <si>
    <t>Bébés du monde</t>
  </si>
  <si>
    <t>9782942037154</t>
  </si>
  <si>
    <t>La justice en France</t>
  </si>
  <si>
    <t>France loisirs</t>
  </si>
  <si>
    <t>9782745936264</t>
  </si>
  <si>
    <t>Mes petits docs le pain</t>
  </si>
  <si>
    <t>Les animaux de la savane</t>
  </si>
  <si>
    <t>9782745933263</t>
  </si>
  <si>
    <t>Minipattes La vache</t>
  </si>
  <si>
    <t>9782745939449</t>
  </si>
  <si>
    <t>Mes petits docs Noël</t>
  </si>
  <si>
    <t>9782745940131</t>
  </si>
  <si>
    <t>1er docs les animaux de la montagne</t>
  </si>
  <si>
    <t>9782745940148</t>
  </si>
  <si>
    <t>1er docs les animaux des champs</t>
  </si>
  <si>
    <t>9782740413708</t>
  </si>
  <si>
    <t>Qui est tu? le petit zèbre</t>
  </si>
  <si>
    <t>Qui est tu? le petit hyppopotame</t>
  </si>
  <si>
    <t>Qui est tu? La giraffe</t>
  </si>
  <si>
    <t>Le bébé babouin</t>
  </si>
  <si>
    <t>Les animaux de la campagne</t>
  </si>
  <si>
    <t>Les ailes d'Oscar</t>
  </si>
  <si>
    <t>Comment soigner une aile casse</t>
  </si>
  <si>
    <t>9782700042788</t>
  </si>
  <si>
    <t>Le grand voyage</t>
  </si>
  <si>
    <t>La princesse des oies</t>
  </si>
  <si>
    <t>9782215097389</t>
  </si>
  <si>
    <t>la vie des escargots</t>
  </si>
  <si>
    <t>La plus maligne des petites souris</t>
  </si>
  <si>
    <t>9782218754814</t>
  </si>
  <si>
    <t>9782218754005</t>
  </si>
  <si>
    <t>Jean de La Fontaine, 4 fables en délire</t>
  </si>
  <si>
    <t>Victor Hugo 7 poèmes en délire</t>
  </si>
  <si>
    <t>Déménagement au clair de lune</t>
  </si>
  <si>
    <t>Copain le pinguoin, c'est quoi ça?</t>
  </si>
  <si>
    <t>Capucine et la male aux trésors</t>
  </si>
  <si>
    <t>Crocs griffes et cornes</t>
  </si>
  <si>
    <t>9782354810443</t>
  </si>
  <si>
    <t>Léon part en vacances</t>
  </si>
  <si>
    <t>9782354810450</t>
  </si>
  <si>
    <t>Mon beau livre d'activités et de jeux</t>
  </si>
  <si>
    <t>9782354810375</t>
  </si>
  <si>
    <t>Mon premier imagier de la nature</t>
  </si>
  <si>
    <t>Tiens toi bien Eugène</t>
  </si>
  <si>
    <t>9782354810436</t>
  </si>
  <si>
    <t>9782354810283</t>
  </si>
  <si>
    <t>Je veux aller au lit</t>
  </si>
  <si>
    <t>9782354810290</t>
  </si>
  <si>
    <t>Mon premier alphabet</t>
  </si>
  <si>
    <t>9782354810351</t>
  </si>
  <si>
    <t>Tout le monde dit</t>
  </si>
  <si>
    <t>9782354810382</t>
  </si>
  <si>
    <t>Quand je serai grand je serai</t>
  </si>
  <si>
    <t>9782354810481</t>
  </si>
  <si>
    <t>Je compte pour m'endormir</t>
  </si>
  <si>
    <t>9782354810368</t>
  </si>
  <si>
    <t>Mon premier imagier des tout petits</t>
  </si>
  <si>
    <t>9782354810344</t>
  </si>
  <si>
    <t>La vache qui cherchait sa maison</t>
  </si>
  <si>
    <t>Ma 1ere grande histoire de loup</t>
  </si>
  <si>
    <t>9782215047513</t>
  </si>
  <si>
    <t>Ma 1ere grande histoire d'ogre</t>
  </si>
  <si>
    <t>Ma 1ere grande histoire de sorcière</t>
  </si>
  <si>
    <t>9782215046455</t>
  </si>
  <si>
    <t>Flip flap la maison</t>
  </si>
  <si>
    <t>Dragon d'or</t>
  </si>
  <si>
    <t>Comment zigouiller les poux</t>
  </si>
  <si>
    <t>Marabout d'ficelle</t>
  </si>
  <si>
    <t>9782501049948</t>
  </si>
  <si>
    <t>Carabistouille en cuisine</t>
  </si>
  <si>
    <t>9782081624207</t>
  </si>
  <si>
    <t>Une journée bien occupée</t>
  </si>
  <si>
    <t>9782081630598</t>
  </si>
  <si>
    <t>3 contes d'Andersen</t>
  </si>
  <si>
    <t>Tap tapoti</t>
  </si>
  <si>
    <t>9782013913539</t>
  </si>
  <si>
    <t>Bon dodo mon roudoudou</t>
  </si>
  <si>
    <t>9782878334036</t>
  </si>
  <si>
    <t>ISBN</t>
  </si>
  <si>
    <t>Editeur</t>
  </si>
  <si>
    <t>Titre</t>
  </si>
  <si>
    <t>Gründ</t>
  </si>
  <si>
    <t>Quantité</t>
  </si>
  <si>
    <t>9782700016253</t>
  </si>
  <si>
    <t>9782700018561</t>
  </si>
  <si>
    <t>Gigi la grenouille</t>
  </si>
  <si>
    <t>9782700019391</t>
  </si>
  <si>
    <t>le lièvre qui avait de très grands pieds</t>
  </si>
  <si>
    <t>9782700049589</t>
  </si>
  <si>
    <t>9782700041637</t>
  </si>
  <si>
    <t>9782878812480</t>
  </si>
  <si>
    <t>9782700039085</t>
  </si>
  <si>
    <t>Les petits bélier batailleurs</t>
  </si>
  <si>
    <t>9782700049541</t>
  </si>
  <si>
    <t>canaille</t>
  </si>
  <si>
    <t>joyeux</t>
  </si>
  <si>
    <t>9782700049558</t>
  </si>
  <si>
    <t>zig zag et ses amis</t>
  </si>
  <si>
    <t>9782700049572</t>
  </si>
  <si>
    <t>9782700049565</t>
  </si>
  <si>
    <t>zig zag pose des questions</t>
  </si>
  <si>
    <t>9782700049756</t>
  </si>
  <si>
    <t>Il était une fois un nid</t>
  </si>
  <si>
    <t>9782700039153</t>
  </si>
  <si>
    <t>9782700039146</t>
  </si>
  <si>
    <t>Le flacon magique</t>
  </si>
  <si>
    <t>9782700042283</t>
  </si>
  <si>
    <t>9782700048490</t>
  </si>
  <si>
    <t>L'anniversaire de Mr loup</t>
  </si>
  <si>
    <t>9782700010947</t>
  </si>
  <si>
    <t>9782700048346</t>
  </si>
  <si>
    <t>Quand la forêt s'endort</t>
  </si>
  <si>
    <t>9782700038545</t>
  </si>
  <si>
    <t>tibou en vacances</t>
  </si>
  <si>
    <t>9782700048278</t>
  </si>
  <si>
    <t>Fleurus</t>
  </si>
  <si>
    <t>9782215054665</t>
  </si>
  <si>
    <t>9782215052562</t>
  </si>
  <si>
    <t>Du sang sur la neige</t>
  </si>
  <si>
    <t>9782215087050</t>
  </si>
  <si>
    <t>9782215084600</t>
  </si>
  <si>
    <t>la politesse ca sert a quoi</t>
  </si>
  <si>
    <t>9782215080718</t>
  </si>
  <si>
    <t>les amis ca sert a quoi</t>
  </si>
  <si>
    <t>9782215092810</t>
  </si>
  <si>
    <t>9782215083283</t>
  </si>
  <si>
    <t>9782215087373</t>
  </si>
  <si>
    <t>9782215094746</t>
  </si>
  <si>
    <t>9782215094791</t>
  </si>
  <si>
    <t>9782215079064</t>
  </si>
  <si>
    <t>9782215046448</t>
  </si>
  <si>
    <t>9782215083346</t>
  </si>
  <si>
    <t>9782215054580</t>
  </si>
  <si>
    <t>voir les corsaires</t>
  </si>
  <si>
    <t>9782215052227</t>
  </si>
  <si>
    <t>9782215054573</t>
  </si>
  <si>
    <t>voir les primates</t>
  </si>
  <si>
    <t>Mango</t>
  </si>
  <si>
    <t>9782740421833</t>
  </si>
  <si>
    <t>9782740415887</t>
  </si>
  <si>
    <t>9782740422229</t>
  </si>
  <si>
    <t>9782740422168</t>
  </si>
  <si>
    <t>9782740422199</t>
  </si>
  <si>
    <t>9782740421789</t>
  </si>
  <si>
    <t>9782740421796</t>
  </si>
  <si>
    <t>9782740421772</t>
  </si>
  <si>
    <t>Prix public TTC</t>
  </si>
  <si>
    <t>9782215046233</t>
  </si>
  <si>
    <t>Qui a deterre la hache de guerre</t>
  </si>
  <si>
    <t>Milan</t>
  </si>
  <si>
    <t>9782745904270</t>
  </si>
  <si>
    <t>9782841134274</t>
  </si>
  <si>
    <t>9782745919687</t>
  </si>
  <si>
    <t>Fleur de cendre</t>
  </si>
  <si>
    <t>9782745923318</t>
  </si>
  <si>
    <t>J'ai rien fait moi</t>
  </si>
  <si>
    <t>9782745137077</t>
  </si>
  <si>
    <t>Mes 1er pas au basket</t>
  </si>
  <si>
    <t>9782745929037</t>
  </si>
  <si>
    <t>9782745924377</t>
  </si>
  <si>
    <t>9782745924360</t>
  </si>
  <si>
    <t>9782215054634</t>
  </si>
  <si>
    <t>9782745907066</t>
  </si>
  <si>
    <t>9782745901774</t>
  </si>
  <si>
    <t>la guerre et la paix</t>
  </si>
  <si>
    <t>9782745915184</t>
  </si>
  <si>
    <t>trois soleil</t>
  </si>
  <si>
    <t>9782745914675</t>
  </si>
  <si>
    <t>qui nage</t>
  </si>
  <si>
    <t>9782745913982</t>
  </si>
  <si>
    <t>le défi de pirouette passiflore</t>
  </si>
  <si>
    <t>9782745911827</t>
  </si>
  <si>
    <t>BK</t>
  </si>
  <si>
    <t>Palette</t>
  </si>
  <si>
    <t>9782952143837</t>
  </si>
  <si>
    <t>Ma famille</t>
  </si>
  <si>
    <t>9782915710700</t>
  </si>
  <si>
    <t>9782915710731</t>
  </si>
  <si>
    <t>Tout et son contraire</t>
  </si>
  <si>
    <t>9782915710748</t>
  </si>
  <si>
    <t>De toute les matières</t>
  </si>
  <si>
    <t>9782915710304</t>
  </si>
  <si>
    <t>recto verso</t>
  </si>
  <si>
    <t>9782915710281</t>
  </si>
  <si>
    <t>Cezanne</t>
  </si>
  <si>
    <t>9782915710410</t>
  </si>
  <si>
    <t>Pop art</t>
  </si>
  <si>
    <t>9782915710465</t>
  </si>
  <si>
    <t>La grande parade</t>
  </si>
  <si>
    <t>RMN</t>
  </si>
  <si>
    <t>Monet</t>
  </si>
  <si>
    <t>9782711835638</t>
  </si>
  <si>
    <t>M comme Monet</t>
  </si>
  <si>
    <t>9782711833269</t>
  </si>
  <si>
    <t>C comme cezanne</t>
  </si>
  <si>
    <t>Mila</t>
  </si>
  <si>
    <t>9782840062714</t>
  </si>
  <si>
    <t>9782840063070</t>
  </si>
  <si>
    <t>les sous bois</t>
  </si>
  <si>
    <t>9782840063629</t>
  </si>
  <si>
    <t>4 saisons au jardin</t>
  </si>
  <si>
    <t>4 fleuves</t>
  </si>
  <si>
    <t>Lipo kili</t>
  </si>
  <si>
    <t>9782874220876</t>
  </si>
  <si>
    <t>Hop la margerite</t>
  </si>
  <si>
    <t>9782841964277</t>
  </si>
  <si>
    <t>9782841965724</t>
  </si>
  <si>
    <t>9782841962198</t>
  </si>
  <si>
    <t>Livre scintillant noël</t>
  </si>
  <si>
    <t>Langue au chat</t>
  </si>
  <si>
    <t>9782874315008</t>
  </si>
  <si>
    <t>Fetjaine</t>
  </si>
  <si>
    <t>9782354250072</t>
  </si>
  <si>
    <t>9782354250089</t>
  </si>
  <si>
    <t>les formes</t>
  </si>
  <si>
    <t>9782354250027</t>
  </si>
  <si>
    <t>crix animaux</t>
  </si>
  <si>
    <t>trou de nez</t>
  </si>
  <si>
    <t>9782916561073</t>
  </si>
  <si>
    <t>Le jour ou j'ai déménagé</t>
  </si>
  <si>
    <t>Picolia</t>
  </si>
  <si>
    <t>9782244498232</t>
  </si>
  <si>
    <t>9782244498522</t>
  </si>
  <si>
    <t>frisson coquin</t>
  </si>
  <si>
    <t>Lito</t>
  </si>
  <si>
    <t>9782244417356</t>
  </si>
  <si>
    <t>vache cherche mari</t>
  </si>
  <si>
    <t>Circonflexe</t>
  </si>
  <si>
    <t>9782878334005</t>
  </si>
  <si>
    <t>le monde englouti</t>
  </si>
  <si>
    <t>9782878332216</t>
  </si>
  <si>
    <t>Meutisse &amp; picochon</t>
  </si>
  <si>
    <t>9782878333299</t>
  </si>
  <si>
    <t>oiseau et le ver de terre</t>
  </si>
  <si>
    <t>9782878332230</t>
  </si>
  <si>
    <t>Les vacances du nouvel instit</t>
  </si>
  <si>
    <t>Hachette</t>
  </si>
  <si>
    <t>Epigone</t>
  </si>
  <si>
    <t>9782012919761</t>
  </si>
  <si>
    <t>Gautier langereau</t>
  </si>
  <si>
    <t>9782013909532</t>
  </si>
  <si>
    <t>9782013909396</t>
  </si>
  <si>
    <t>9782013907606</t>
  </si>
  <si>
    <t>Noémie et l'œuf mysterieu</t>
  </si>
  <si>
    <t>9782013909457</t>
  </si>
  <si>
    <t>9782013913263</t>
  </si>
  <si>
    <t>il ya une maison dans maman</t>
  </si>
  <si>
    <t>9782013914208</t>
  </si>
  <si>
    <t>comme une maman</t>
  </si>
  <si>
    <t>Grasset</t>
  </si>
  <si>
    <t>9782246255918</t>
  </si>
  <si>
    <t>Qui est le prince</t>
  </si>
  <si>
    <t>9782013220774</t>
  </si>
  <si>
    <t>9782013225182</t>
  </si>
  <si>
    <t>rageot</t>
  </si>
  <si>
    <t>9782700228168</t>
  </si>
  <si>
    <t>9782700233667</t>
  </si>
  <si>
    <t>9782700228038</t>
  </si>
  <si>
    <t>Kana</t>
  </si>
  <si>
    <t>9782013924603</t>
  </si>
  <si>
    <t>Fêtes du monde entier</t>
  </si>
  <si>
    <t>2 coqs d'or</t>
  </si>
  <si>
    <t>l'œil du milieu T1</t>
  </si>
  <si>
    <t>9782092826140</t>
  </si>
  <si>
    <t>l'œil du milieu T2</t>
  </si>
  <si>
    <t>Nathan</t>
  </si>
  <si>
    <t>9782092790328</t>
  </si>
  <si>
    <t>Acte sud</t>
  </si>
  <si>
    <t>La martinière</t>
  </si>
  <si>
    <t>9782732434230</t>
  </si>
  <si>
    <t>la vie enfant au temps roi soleil</t>
  </si>
  <si>
    <t>9782732435350</t>
  </si>
  <si>
    <t>9782732435497</t>
  </si>
  <si>
    <t>Autrement jeunesse</t>
  </si>
  <si>
    <t>9782746708334</t>
  </si>
  <si>
    <t>le livre de charlie</t>
  </si>
  <si>
    <t>9782746706439</t>
  </si>
  <si>
    <t>le monstre alphabet</t>
  </si>
  <si>
    <t>Dargaud</t>
  </si>
  <si>
    <t>9782205049671</t>
  </si>
  <si>
    <t>9782505000495</t>
  </si>
  <si>
    <t>Boule &amp; bill N°31</t>
  </si>
  <si>
    <t>9782205049718</t>
  </si>
  <si>
    <t>9782505001300</t>
  </si>
  <si>
    <t>9782505001317</t>
  </si>
  <si>
    <t>9782205052039</t>
  </si>
  <si>
    <t>9782205055252</t>
  </si>
  <si>
    <t>9782205057102</t>
  </si>
  <si>
    <t>9782205058925</t>
  </si>
  <si>
    <t>9782205058024</t>
  </si>
  <si>
    <t xml:space="preserve">EP </t>
  </si>
  <si>
    <t>Reader digest</t>
  </si>
  <si>
    <t>9782092772485</t>
  </si>
  <si>
    <t>les mamifères</t>
  </si>
  <si>
    <t>9782092504208</t>
  </si>
  <si>
    <t>merveilles architecture</t>
  </si>
  <si>
    <t>9782877672269</t>
  </si>
  <si>
    <t>9782876919679</t>
  </si>
  <si>
    <t>qui est ce drole oiseau</t>
  </si>
  <si>
    <t>9782877673662</t>
  </si>
  <si>
    <t>9782877673273</t>
  </si>
  <si>
    <t>Nord-Sud</t>
  </si>
  <si>
    <t>Envie de lire</t>
  </si>
  <si>
    <t>9782754202244</t>
  </si>
  <si>
    <t>9782754202251</t>
  </si>
  <si>
    <t>9782754202169</t>
  </si>
  <si>
    <t>9782754202176</t>
  </si>
  <si>
    <t>petit à petit</t>
  </si>
  <si>
    <t>9782849490754</t>
  </si>
  <si>
    <t>9782849490747</t>
  </si>
  <si>
    <t>Brel</t>
  </si>
  <si>
    <t>9782849490761</t>
  </si>
  <si>
    <t>Nougaro</t>
  </si>
  <si>
    <t>9782849490556</t>
  </si>
  <si>
    <t>9782849490624</t>
  </si>
  <si>
    <t>Gallimard</t>
  </si>
  <si>
    <t>9782211010283</t>
  </si>
  <si>
    <t>9782877670517</t>
  </si>
  <si>
    <t>les deux goinfres</t>
  </si>
  <si>
    <t>9782877674850</t>
  </si>
  <si>
    <t>albin michel</t>
  </si>
  <si>
    <t>Syros</t>
  </si>
  <si>
    <t>9782841469291</t>
  </si>
  <si>
    <t>Maman me fait un toit</t>
  </si>
  <si>
    <t>9783314216404</t>
  </si>
  <si>
    <t>Ronde des etoiles</t>
  </si>
  <si>
    <t>la lune à disparu</t>
  </si>
  <si>
    <t>9783037330272</t>
  </si>
  <si>
    <t>Plume et le Nounours</t>
  </si>
  <si>
    <t>Prix achat HT</t>
  </si>
  <si>
    <t>Prix de vente -9%</t>
  </si>
  <si>
    <t>Imagin</t>
  </si>
  <si>
    <t>BATEAU PIRATE</t>
  </si>
  <si>
    <t>GDE BOITE DE PERLE</t>
  </si>
  <si>
    <t>MOSAIQUES FER A REPASSER</t>
  </si>
  <si>
    <t>BARIL BRIQUES HIBOU</t>
  </si>
  <si>
    <t>B&amp;G</t>
  </si>
  <si>
    <t>VOITURE COURSE 21 CM + ACC</t>
  </si>
  <si>
    <t>PONEYS A COIFFER</t>
  </si>
  <si>
    <t>TRACTEUR AVEC SEMOIR</t>
  </si>
  <si>
    <t>OUTIL PETIT BRICO</t>
  </si>
  <si>
    <t xml:space="preserve">GROSSE FI </t>
  </si>
  <si>
    <t>PRINCESSE ET SON CAROSSE</t>
  </si>
  <si>
    <t>PRINCESSE MANNEQUIN</t>
  </si>
  <si>
    <t>VOITURE 4*4 32CM</t>
  </si>
  <si>
    <t>POUPEE MANNEQUIN EN BV</t>
  </si>
  <si>
    <t>PELUCHE OURS BONNET/ECH</t>
  </si>
  <si>
    <t xml:space="preserve">FIGURINE PIRATE </t>
  </si>
  <si>
    <t>FIGURINE PIRATE GDE BOITE</t>
  </si>
  <si>
    <t>VEHICULE QUAD 22CM</t>
  </si>
  <si>
    <t>PICK UP 29CM DEPANNEUSE</t>
  </si>
  <si>
    <t>CAMION POMPIER + FIGURINES</t>
  </si>
  <si>
    <t>4*4 POLICE AVEC REMORQUE</t>
  </si>
  <si>
    <t>CIRCUIT SAFARI</t>
  </si>
  <si>
    <t>MANEQUIN 29CM PENDERIE</t>
  </si>
  <si>
    <t>BOITE PERLE BOIS 33CM</t>
  </si>
  <si>
    <t>INFIRMERIE MINI BEAUTY</t>
  </si>
  <si>
    <t>MANEQUIN 29CM TEL CD</t>
  </si>
  <si>
    <t>DINETTE 37 PIECES</t>
  </si>
  <si>
    <t>CAMION SEMI + 3 QUADS</t>
  </si>
  <si>
    <t>JEU FOOT 26/35</t>
  </si>
  <si>
    <t>BOULIER ALPHABET</t>
  </si>
  <si>
    <t>DOMINO MINIMAUX</t>
  </si>
  <si>
    <t>JEU OIE</t>
  </si>
  <si>
    <t>BIJOUX MINI BEAUTY + SAC</t>
  </si>
  <si>
    <t>VOITURE COURSE 23CM</t>
  </si>
  <si>
    <t>VOITURE SPORT 22CM</t>
  </si>
  <si>
    <t>CAMION POMPIER 27CM</t>
  </si>
  <si>
    <t>BOITE CUBE BOIS</t>
  </si>
  <si>
    <t>BOITE PERLE BOIS</t>
  </si>
  <si>
    <t>TËTE A COIFFER</t>
  </si>
  <si>
    <t>OURS MINIBEAUTY</t>
  </si>
  <si>
    <t>Guy</t>
  </si>
  <si>
    <t>Px  unitaire HT</t>
  </si>
  <si>
    <t>Px total HT</t>
  </si>
  <si>
    <t>Peluche chapeau</t>
  </si>
  <si>
    <t>caisse à outil</t>
  </si>
  <si>
    <t>pate à modeler</t>
  </si>
  <si>
    <t>Dépanneuse métal</t>
  </si>
  <si>
    <t>bateau pirate sonic</t>
  </si>
  <si>
    <t>poupee gd modèle</t>
  </si>
  <si>
    <t>puzzle herisson</t>
  </si>
  <si>
    <t>Train formes gd modele</t>
  </si>
  <si>
    <t>train formes pt modèle</t>
  </si>
  <si>
    <t>boites loto</t>
  </si>
  <si>
    <t>train bois animaux</t>
  </si>
  <si>
    <t>ardoise magique</t>
  </si>
  <si>
    <t>Jeux du monde</t>
  </si>
  <si>
    <t>Carte France</t>
  </si>
  <si>
    <t>Samie poupon</t>
  </si>
  <si>
    <t>Camion gd modèle</t>
  </si>
  <si>
    <t>Coffret far west</t>
  </si>
  <si>
    <t>Gurl sunshine</t>
  </si>
  <si>
    <t>patrouille protection animaux</t>
  </si>
  <si>
    <t>Animaux zoo</t>
  </si>
  <si>
    <t>Parure bal princesse</t>
  </si>
  <si>
    <t>pompier helico</t>
  </si>
  <si>
    <t>figurines soldats</t>
  </si>
  <si>
    <t>4 4*4</t>
  </si>
  <si>
    <t>scoobidoo</t>
  </si>
  <si>
    <t>Dinette cristal</t>
  </si>
  <si>
    <t>metier à tisser</t>
  </si>
  <si>
    <t>Tambour</t>
  </si>
  <si>
    <t>coffret ferme</t>
  </si>
  <si>
    <t>9782700024838</t>
  </si>
  <si>
    <t>9782700086003</t>
  </si>
  <si>
    <t>reglisse et calisson</t>
  </si>
  <si>
    <t>la batailles des couleurs</t>
  </si>
  <si>
    <t>le chaton vagabond</t>
  </si>
  <si>
    <t>9782700042276</t>
  </si>
  <si>
    <t>la chèvre de mr seguin</t>
  </si>
  <si>
    <t>A table</t>
  </si>
  <si>
    <t>l'ourson de secours</t>
  </si>
  <si>
    <t>Une taupe sous la pluie</t>
  </si>
  <si>
    <t>9782700022780</t>
  </si>
  <si>
    <t>Avec presque rien</t>
  </si>
  <si>
    <t>9782700022650</t>
  </si>
  <si>
    <t>9782700025194</t>
  </si>
  <si>
    <t>9782700024753</t>
  </si>
  <si>
    <t>9782700021998</t>
  </si>
  <si>
    <t>petit lapin</t>
  </si>
  <si>
    <t>9782700046908</t>
  </si>
  <si>
    <t>douce nuit</t>
  </si>
  <si>
    <t>9782700022315</t>
  </si>
  <si>
    <t>9782700040678</t>
  </si>
  <si>
    <t>Joue avec les animaux</t>
  </si>
  <si>
    <t>9782700023183</t>
  </si>
  <si>
    <t>1000 infos les insectes</t>
  </si>
  <si>
    <t>9782215047261</t>
  </si>
  <si>
    <t>Oh le clown</t>
  </si>
  <si>
    <t>9782215089049</t>
  </si>
  <si>
    <t>la vie des abeilles</t>
  </si>
  <si>
    <t>9782215086352</t>
  </si>
  <si>
    <t>pixel color</t>
  </si>
  <si>
    <t>9782215046677</t>
  </si>
  <si>
    <t>Alphabet du monde entier</t>
  </si>
  <si>
    <t>9782215047025</t>
  </si>
  <si>
    <t>9782215047766</t>
  </si>
  <si>
    <t>9782215046967</t>
  </si>
  <si>
    <t>9782215097464</t>
  </si>
  <si>
    <t>9782215083375</t>
  </si>
  <si>
    <t>9782215084570</t>
  </si>
  <si>
    <t>9782215086345</t>
  </si>
  <si>
    <t>9782215084457</t>
  </si>
  <si>
    <t>9782215088332</t>
  </si>
  <si>
    <t>9782215088967</t>
  </si>
  <si>
    <t>9782215066866</t>
  </si>
  <si>
    <t>9782215047445</t>
  </si>
  <si>
    <t>9782215046653</t>
  </si>
  <si>
    <t>9782215055778</t>
  </si>
  <si>
    <t>9782215053149</t>
  </si>
  <si>
    <t>9782215084679</t>
  </si>
  <si>
    <t>9782215055273</t>
  </si>
  <si>
    <t>9782740424377</t>
  </si>
  <si>
    <t>9782740412985</t>
  </si>
  <si>
    <t>9782740423752</t>
  </si>
  <si>
    <t>9782740424148</t>
  </si>
  <si>
    <t>9782740423769</t>
  </si>
  <si>
    <t>9782740424155</t>
  </si>
  <si>
    <t>9782740422083</t>
  </si>
  <si>
    <t>9782740412312</t>
  </si>
  <si>
    <t>9782740405819</t>
  </si>
  <si>
    <t>9782745925794</t>
  </si>
  <si>
    <t>Champions du monde citoyenneté</t>
  </si>
  <si>
    <t>9782745929723</t>
  </si>
  <si>
    <t>Une maman toute entière</t>
  </si>
  <si>
    <t>Magnard</t>
  </si>
  <si>
    <t>9782210979789</t>
  </si>
  <si>
    <t>lulu présidente</t>
  </si>
  <si>
    <t>9782210979772</t>
  </si>
  <si>
    <t>le cirque de lulu</t>
  </si>
  <si>
    <t>9782210979758</t>
  </si>
  <si>
    <t>lulu amoureux</t>
  </si>
  <si>
    <t>9782210989702</t>
  </si>
  <si>
    <t>le pinceau magique</t>
  </si>
  <si>
    <t>9782745923066</t>
  </si>
  <si>
    <t>c'est ma passion les chiens</t>
  </si>
  <si>
    <t>9782745928542</t>
  </si>
  <si>
    <t>9782745928528</t>
  </si>
  <si>
    <t>9782745923004</t>
  </si>
  <si>
    <t>9782740423868</t>
  </si>
  <si>
    <t>9782745927835</t>
  </si>
  <si>
    <t>milan</t>
  </si>
  <si>
    <t>9782745931627</t>
  </si>
  <si>
    <t>9782745929242</t>
  </si>
  <si>
    <t>9782745912367</t>
  </si>
  <si>
    <t>9782745912787</t>
  </si>
  <si>
    <t>9782745931498</t>
  </si>
  <si>
    <t>9782915710267</t>
  </si>
  <si>
    <t>9782915710250</t>
  </si>
  <si>
    <t>Sculpture ou creatures</t>
  </si>
  <si>
    <t>9782915710656</t>
  </si>
  <si>
    <t>Echelle de l'art</t>
  </si>
  <si>
    <t>9782915710434</t>
  </si>
  <si>
    <t>de toutes les couleurs</t>
  </si>
  <si>
    <t>9782358320016</t>
  </si>
  <si>
    <t>Autour du corps</t>
  </si>
  <si>
    <t>9782915710878</t>
  </si>
  <si>
    <t>Art et sport</t>
  </si>
  <si>
    <t>9782915710625</t>
  </si>
  <si>
    <t>Cubisme</t>
  </si>
  <si>
    <t>9782915710977</t>
  </si>
  <si>
    <t>9782915710052</t>
  </si>
  <si>
    <t>9782358320030</t>
  </si>
  <si>
    <t>9782358320023</t>
  </si>
  <si>
    <t>9782915710939</t>
  </si>
  <si>
    <t>Aubanel</t>
  </si>
  <si>
    <t>9782700604221</t>
  </si>
  <si>
    <t>Mamie qu'est ce qu'on fait</t>
  </si>
  <si>
    <t>taschen</t>
  </si>
  <si>
    <t>9783822852934</t>
  </si>
  <si>
    <t>Gothique</t>
  </si>
  <si>
    <t>9783822861745</t>
  </si>
  <si>
    <t>monet</t>
  </si>
  <si>
    <t>9783822857571</t>
  </si>
  <si>
    <t>9783822809037</t>
  </si>
  <si>
    <t>klee</t>
  </si>
  <si>
    <t>le baron perché</t>
  </si>
  <si>
    <t>Thomas</t>
  </si>
  <si>
    <t>9782354810108</t>
  </si>
  <si>
    <t>9782354810023</t>
  </si>
  <si>
    <t>Prunelle fait ses 1er pas</t>
  </si>
  <si>
    <t>9782354810009</t>
  </si>
  <si>
    <t>Lili rose et sa poupee</t>
  </si>
  <si>
    <t>9782226119780</t>
  </si>
  <si>
    <t>Ma langue au tigre</t>
  </si>
  <si>
    <t>mijade</t>
  </si>
  <si>
    <t>9782906458333</t>
  </si>
  <si>
    <t>Bastberg</t>
  </si>
  <si>
    <t>Matou</t>
  </si>
  <si>
    <t>9782211057905</t>
  </si>
  <si>
    <t>Ricochet</t>
  </si>
  <si>
    <t>9782878334357</t>
  </si>
  <si>
    <t>l'ouragan</t>
  </si>
  <si>
    <t>9782878333947</t>
  </si>
  <si>
    <t>9782013910170</t>
  </si>
  <si>
    <t>Des saisons et des hommes</t>
  </si>
  <si>
    <t>9782013910422</t>
  </si>
  <si>
    <t>9782246513414</t>
  </si>
  <si>
    <t>Z comme zoo</t>
  </si>
  <si>
    <t>9782013908504</t>
  </si>
  <si>
    <t>9782217420048</t>
  </si>
  <si>
    <t>le livre de la jungle</t>
  </si>
  <si>
    <t>9782012245327</t>
  </si>
  <si>
    <t>9782012245358</t>
  </si>
  <si>
    <t>le secret du roi des serpent</t>
  </si>
  <si>
    <t>9782012245341</t>
  </si>
  <si>
    <t>Adam birau</t>
  </si>
  <si>
    <t>9782013914246</t>
  </si>
  <si>
    <t>le papa qui n'avait pas le temps</t>
  </si>
  <si>
    <t>9782012244283</t>
  </si>
  <si>
    <t>9782012244252</t>
  </si>
  <si>
    <t>A quoi on joue lilou</t>
  </si>
  <si>
    <t>9782012241251</t>
  </si>
  <si>
    <t>9782012920101</t>
  </si>
  <si>
    <t>9782012919952</t>
  </si>
  <si>
    <t>9782012919969</t>
  </si>
  <si>
    <t>la conquete de l'ouest</t>
  </si>
  <si>
    <t>Hatier</t>
  </si>
  <si>
    <t>9782012655560</t>
  </si>
  <si>
    <t>9782736660444</t>
  </si>
  <si>
    <t>haloween parc</t>
  </si>
  <si>
    <t>la terre</t>
  </si>
  <si>
    <t>9782736638665</t>
  </si>
  <si>
    <t>le chene</t>
  </si>
  <si>
    <t>9782736638641</t>
  </si>
  <si>
    <t>le crapaud</t>
  </si>
  <si>
    <t>9782700228397</t>
  </si>
  <si>
    <t>9782012010994</t>
  </si>
  <si>
    <t>9782700232721</t>
  </si>
  <si>
    <t>océania horizon blanc</t>
  </si>
  <si>
    <t>9782736647681</t>
  </si>
  <si>
    <t>Léa et l'ultimax</t>
  </si>
  <si>
    <t>Gamma</t>
  </si>
  <si>
    <t>9782753006638</t>
  </si>
  <si>
    <t>animaux de la foret</t>
  </si>
  <si>
    <t>9782753006614</t>
  </si>
  <si>
    <t>Animaux herbivores</t>
  </si>
  <si>
    <t>9782753007864</t>
  </si>
  <si>
    <t>pt juniors les plantes</t>
  </si>
  <si>
    <t>9782700015270</t>
  </si>
  <si>
    <t>enfants</t>
  </si>
  <si>
    <t>9782700026658</t>
  </si>
  <si>
    <t>La mer</t>
  </si>
  <si>
    <t>9782700026665</t>
  </si>
  <si>
    <t>La terre</t>
  </si>
  <si>
    <t>9782700013542</t>
  </si>
  <si>
    <t>Cuisiner pour le plaisir</t>
  </si>
  <si>
    <t>9782700057362</t>
  </si>
  <si>
    <t>Que veut dire mon chien</t>
  </si>
  <si>
    <t>9782700016178</t>
  </si>
  <si>
    <t>le barbecue</t>
  </si>
  <si>
    <t>9782700059519</t>
  </si>
  <si>
    <t>plonger en sécurité</t>
  </si>
  <si>
    <t>9782700016949</t>
  </si>
  <si>
    <t>les belles italiennes</t>
  </si>
  <si>
    <t>9782700020755</t>
  </si>
  <si>
    <t>Le rugby</t>
  </si>
  <si>
    <t>9782700012790</t>
  </si>
  <si>
    <t>la montagne</t>
  </si>
  <si>
    <t>9782700023046</t>
  </si>
  <si>
    <t>Encyclo des gourmets</t>
  </si>
  <si>
    <t>Résumé</t>
  </si>
  <si>
    <t>MELODY MAMAN</t>
  </si>
  <si>
    <t>CAMION REMORQUE 45CM</t>
  </si>
  <si>
    <t>VOITURE LOCO BOIS</t>
  </si>
  <si>
    <t>CAMION POMPIER 30CM</t>
  </si>
  <si>
    <t>TETE A COIFFER</t>
  </si>
  <si>
    <t>Coffret jungle</t>
  </si>
  <si>
    <t>PANOPLIE MODELE</t>
  </si>
  <si>
    <t>TOISE BOIS</t>
  </si>
  <si>
    <t>COFFRET FERME TRACTEUR</t>
  </si>
  <si>
    <t>PUZZLE LOTO</t>
  </si>
  <si>
    <t>MERCEDES</t>
  </si>
  <si>
    <t>ARDOISE BOIS ANX A PEINDRE</t>
  </si>
  <si>
    <t>METIER à tisser MAGIC CRAFT</t>
  </si>
  <si>
    <t>4*4 POLICE</t>
  </si>
  <si>
    <t>PETITE VOITURE POMPIER METAL</t>
  </si>
  <si>
    <t>DINETTE COFFRET</t>
  </si>
  <si>
    <t>POUPON RIEUR</t>
  </si>
  <si>
    <t>PARC AMUSEMENT</t>
  </si>
  <si>
    <t>PETIT QUAD 17 CM</t>
  </si>
  <si>
    <t>COFFRET TRAVAUX</t>
  </si>
  <si>
    <t>4*4 LUMINEUX</t>
  </si>
  <si>
    <t>CAMION POMPIER</t>
  </si>
  <si>
    <t>ENGIN TRAVAUX</t>
  </si>
  <si>
    <t>DEPANNEUSE 25 CM</t>
  </si>
  <si>
    <t>TRACTEUR</t>
  </si>
  <si>
    <t>COFFRET ROMAIN</t>
  </si>
  <si>
    <t>COFFRET GD TRAVAUX</t>
  </si>
  <si>
    <t>PELUCHE SINGE</t>
  </si>
  <si>
    <t>MARIONNETTE CHIEN</t>
  </si>
  <si>
    <t>PRETTY SET</t>
  </si>
  <si>
    <t>FASHION DOLL</t>
  </si>
  <si>
    <t>KIT PEINTURE PIRATE</t>
  </si>
  <si>
    <t>POUPEE + BEBE</t>
  </si>
  <si>
    <t>ATELIER ARTISTE</t>
  </si>
  <si>
    <t>PELLETEUSE</t>
  </si>
  <si>
    <t>VOITURE TELEGUIDEE</t>
  </si>
  <si>
    <t>CAMION SEMI 50 CM</t>
  </si>
  <si>
    <t>CORDE A SAUTER</t>
  </si>
  <si>
    <t>VOITURE RADIGUIDEE</t>
  </si>
  <si>
    <t>CARTE POSTALE TAMPON</t>
  </si>
  <si>
    <t>GROS BUS</t>
  </si>
  <si>
    <t>POUPON KELLY</t>
  </si>
  <si>
    <t>TABLEAU A PEINDRE</t>
  </si>
  <si>
    <t>MELODY EN PROMENADE</t>
  </si>
  <si>
    <t>MOTO PILOTE 10 CM PT MOD</t>
  </si>
  <si>
    <t>PUZZLE BOIS LACET</t>
  </si>
  <si>
    <t>PUZZLE BOIS 4 OURS</t>
  </si>
  <si>
    <t>PUZZLE PICOT JUNGLE</t>
  </si>
  <si>
    <t>MOSAIQUE BOIS</t>
  </si>
  <si>
    <t>PUZZLE 5 PIECES 2 NVX</t>
  </si>
  <si>
    <t>PUZZLE BOIS 20 PIECES</t>
  </si>
  <si>
    <t>PUZZLE BOIS PICOTS</t>
  </si>
  <si>
    <t>ALPHABET BOIS ANGLAIS</t>
  </si>
  <si>
    <t>GD PUZZLE PICOT</t>
  </si>
  <si>
    <t>PUZZLE BOIS EUROPE</t>
  </si>
  <si>
    <t>PUZZLE NOURRITURE ANX</t>
  </si>
  <si>
    <t>MIKADO BOIS</t>
  </si>
  <si>
    <t>CHARIOT BOIS</t>
  </si>
  <si>
    <t>MAISON FORME HORLOGE</t>
  </si>
  <si>
    <t>ALPHABET CUBE BOIS</t>
  </si>
  <si>
    <t>FORMES BOIS A EMPILER</t>
  </si>
  <si>
    <t>ARCHE ANX</t>
  </si>
  <si>
    <t>CAMION BOIS ANX</t>
  </si>
  <si>
    <t>OURS A HABILLIER</t>
  </si>
  <si>
    <t>PUZZLE BOIS NATURE</t>
  </si>
  <si>
    <t>PLUMIER FRUIT</t>
  </si>
  <si>
    <t>FORMES ENCASTRER</t>
  </si>
  <si>
    <t>TABLEAU MAGNET BOIS</t>
  </si>
  <si>
    <t>TRAIN BOIS REMORQUE</t>
  </si>
  <si>
    <t>TETE A EMPILER BOIS</t>
  </si>
  <si>
    <t>DOMINOS FRUITS</t>
  </si>
  <si>
    <t>PUZZLE 1 OURS</t>
  </si>
  <si>
    <t xml:space="preserve"> </t>
  </si>
  <si>
    <t>PARURE BEATUTE</t>
  </si>
  <si>
    <t>DINETTE</t>
  </si>
  <si>
    <t>BOCAL ANX</t>
  </si>
  <si>
    <t>CAMION + VOITURES</t>
  </si>
  <si>
    <t>POUPEE COUCHEE</t>
  </si>
  <si>
    <t>BLISTER ANIMAUX FERME</t>
  </si>
  <si>
    <t>BOITE BRIQUE</t>
  </si>
  <si>
    <t>MY COUNTRY LAND</t>
  </si>
  <si>
    <t>GROS ANX ZOO</t>
  </si>
  <si>
    <t>POUPEE</t>
  </si>
  <si>
    <t>BOITE OURS</t>
  </si>
  <si>
    <t>PARURE BEAUTE</t>
  </si>
  <si>
    <t>PORSCHE DECAPOTABLE</t>
  </si>
  <si>
    <t>VALISE INFIRMERY</t>
  </si>
  <si>
    <t>MARIONNETTE BOIS</t>
  </si>
  <si>
    <t>GDE MARIONNETTE BOIS</t>
  </si>
  <si>
    <t>6 JEEP</t>
  </si>
  <si>
    <t>4*4 + MOTO</t>
  </si>
  <si>
    <t>PUZZLE BOARD</t>
  </si>
  <si>
    <t>MAGNETIC TOU</t>
  </si>
  <si>
    <t>48 JEUX</t>
  </si>
  <si>
    <t>DOMINOS JUMELLE</t>
  </si>
  <si>
    <t>PECHE BIS GD</t>
  </si>
  <si>
    <t>SET MINI PRINCESSE</t>
  </si>
  <si>
    <t>PERLE CRAFT</t>
  </si>
  <si>
    <t>GD QUAD PILOTE</t>
  </si>
  <si>
    <t>VOITURE SUPER RACING</t>
  </si>
  <si>
    <t>DEPANNEUSE REMORQUE</t>
  </si>
  <si>
    <t>CAMION + MOTOS</t>
  </si>
  <si>
    <t>GROSSE MOTOS</t>
  </si>
  <si>
    <t>POUPEE CHIFFON</t>
  </si>
  <si>
    <t>POUPON GD</t>
  </si>
  <si>
    <t>GD CIRCUIT TRAIN BOIS</t>
  </si>
  <si>
    <t>CARTE BOIS France</t>
  </si>
  <si>
    <t>TOUR INFERNALE</t>
  </si>
  <si>
    <t>BOITE 3 OURS</t>
  </si>
  <si>
    <t>CUBE ALPHABET</t>
  </si>
  <si>
    <t>BOITE FERME</t>
  </si>
  <si>
    <t>TABLEAU LETTRE MAGNET</t>
  </si>
  <si>
    <t>PUZZLE CLOWN</t>
  </si>
  <si>
    <t>GD DOMINOS</t>
  </si>
  <si>
    <t>BOITE DEUX OURS</t>
  </si>
  <si>
    <t>LEGO A AMONTER</t>
  </si>
  <si>
    <t>marelle</t>
  </si>
  <si>
    <t>tampons encreurs</t>
  </si>
  <si>
    <t>jja</t>
  </si>
  <si>
    <t>Boucle d'or et les trois ours</t>
  </si>
  <si>
    <t>9782841965885</t>
  </si>
  <si>
    <t>Il est l'heure de se coucher Diabolo</t>
  </si>
  <si>
    <t>9782841968046</t>
  </si>
  <si>
    <t>Le bonhomme de neige et les fées de Noël</t>
  </si>
  <si>
    <t>Livre animé</t>
  </si>
  <si>
    <t>400 coups</t>
  </si>
  <si>
    <t>9782895400639</t>
  </si>
  <si>
    <t>Célestine</t>
  </si>
  <si>
    <t>9782895400844</t>
  </si>
  <si>
    <t>Comment l'ours blanc perdit sa queue</t>
  </si>
  <si>
    <t>9782845960602</t>
  </si>
  <si>
    <t>Des tomates en hiver</t>
  </si>
  <si>
    <t>9782921620833</t>
  </si>
  <si>
    <t>La reine rouge</t>
  </si>
  <si>
    <t>9782895402800</t>
  </si>
  <si>
    <t>La vie bercée</t>
  </si>
  <si>
    <t>9782845960312</t>
  </si>
  <si>
    <t>L'avaleur de couleuvres</t>
  </si>
  <si>
    <t>9782895402510</t>
  </si>
  <si>
    <t>Le cœur des gorilles</t>
  </si>
  <si>
    <t>9782895400837</t>
  </si>
  <si>
    <t>Le premier printemps du monde</t>
  </si>
  <si>
    <t>9782895400691</t>
  </si>
  <si>
    <t>Le voyage des reines</t>
  </si>
  <si>
    <t>9782845960275</t>
  </si>
  <si>
    <t>L'été de la moustache</t>
  </si>
  <si>
    <t>Acropole</t>
  </si>
  <si>
    <t>9782735702879</t>
  </si>
  <si>
    <t>Atlas pour un monde durable</t>
  </si>
  <si>
    <t>9782226139764</t>
  </si>
  <si>
    <t>Gare au glouton</t>
  </si>
  <si>
    <t>9782226129185</t>
  </si>
  <si>
    <t>Le grand livre des princes princesses grenouilles</t>
  </si>
  <si>
    <t>9782226153012</t>
  </si>
  <si>
    <t>9782743418021</t>
  </si>
  <si>
    <t>Livre d'activités</t>
  </si>
  <si>
    <t>9782733811146</t>
  </si>
  <si>
    <t>Auzou des débutants</t>
  </si>
  <si>
    <t>9782733809150</t>
  </si>
  <si>
    <t>Auzou illustré</t>
  </si>
  <si>
    <t>9782733809242</t>
  </si>
  <si>
    <t>Auzou junior</t>
  </si>
  <si>
    <t>9782733813690</t>
  </si>
  <si>
    <t>Le loup qui s'aimait beaucoup trop</t>
  </si>
  <si>
    <t>9782733815915</t>
  </si>
  <si>
    <t>9782733810682</t>
  </si>
  <si>
    <t>Le renard et les trois œufs</t>
  </si>
  <si>
    <t>9782733811412</t>
  </si>
  <si>
    <t>Les contes de Grimm</t>
  </si>
  <si>
    <t>9782733807378</t>
  </si>
  <si>
    <t>Les contes les plus célèbres</t>
  </si>
  <si>
    <t>9782733809174</t>
  </si>
  <si>
    <t>Mon petit manuel de déguisement</t>
  </si>
  <si>
    <t>9782733810699</t>
  </si>
  <si>
    <t>Moustache ne se laisse pas faire</t>
  </si>
  <si>
    <t>9782733815922</t>
  </si>
  <si>
    <t>9782733809679</t>
  </si>
  <si>
    <t>Savez vous faire des expériences</t>
  </si>
  <si>
    <t>9782359190120</t>
  </si>
  <si>
    <t>Le temple du roi singe</t>
  </si>
  <si>
    <t>9782747025133</t>
  </si>
  <si>
    <t>Au cirque bavard</t>
  </si>
  <si>
    <t>9782747010504</t>
  </si>
  <si>
    <t>Comptines de Noël</t>
  </si>
  <si>
    <t>9782747015295</t>
  </si>
  <si>
    <t>Comptines des métiers</t>
  </si>
  <si>
    <t>9782747018470</t>
  </si>
  <si>
    <t>Dans la gueule des lions</t>
  </si>
  <si>
    <t>9782747032063</t>
  </si>
  <si>
    <t>Deux amis pour la vie</t>
  </si>
  <si>
    <t>9782747025423</t>
  </si>
  <si>
    <t>Drôle de cadeau dans le traineau</t>
  </si>
  <si>
    <t>9782747021074</t>
  </si>
  <si>
    <t>Frisson l'écureuil</t>
  </si>
  <si>
    <t>9782747023030</t>
  </si>
  <si>
    <t>Grand-mère sucre et grand père chocolat</t>
  </si>
  <si>
    <t>9782747026062</t>
  </si>
  <si>
    <t>Je dessine avec les sons</t>
  </si>
  <si>
    <t>Livre jeu</t>
  </si>
  <si>
    <t>9782747032056</t>
  </si>
  <si>
    <t>La princesse qui sucait son pouce</t>
  </si>
  <si>
    <t>9782747029896</t>
  </si>
  <si>
    <t>La très petite poupée</t>
  </si>
  <si>
    <t>9782747016001</t>
  </si>
  <si>
    <t>Lady souris le mystère du frigidaire</t>
  </si>
  <si>
    <t>9782747027366</t>
  </si>
  <si>
    <t>Le dragon du mont Fuji</t>
  </si>
  <si>
    <t>9782747028585</t>
  </si>
  <si>
    <t>Le grand voyage de Pitipote</t>
  </si>
  <si>
    <t>9782747018357</t>
  </si>
  <si>
    <t>Le mysterieux chevalier</t>
  </si>
  <si>
    <t>9782747020343</t>
  </si>
  <si>
    <t>Les mystères de château hanté</t>
  </si>
  <si>
    <t>9782747023061</t>
  </si>
  <si>
    <t>Loup goulou et la lune</t>
  </si>
  <si>
    <t>9782747032087</t>
  </si>
  <si>
    <t>Petit hippo et son stylo magique</t>
  </si>
  <si>
    <t>9782747024174</t>
  </si>
  <si>
    <t>Petit ours brun sent tout</t>
  </si>
  <si>
    <t>9782747020954</t>
  </si>
  <si>
    <t>Petit ours brun touche à tout</t>
  </si>
  <si>
    <t>9782747006569</t>
  </si>
  <si>
    <t>Poésies</t>
  </si>
  <si>
    <t>9782747030311</t>
  </si>
  <si>
    <t>Pour le cœur du roi</t>
  </si>
  <si>
    <t>9782747029469</t>
  </si>
  <si>
    <t>Pourquoi les gens vivent dans la rue</t>
  </si>
  <si>
    <t>9782747030670</t>
  </si>
  <si>
    <t>Record battu</t>
  </si>
  <si>
    <t>bd</t>
  </si>
  <si>
    <t>Robin des bois</t>
  </si>
  <si>
    <t>9782747013796</t>
  </si>
  <si>
    <t>Tom tom et l'impossible Nana</t>
  </si>
  <si>
    <t>9782747012836</t>
  </si>
  <si>
    <t>Youpi les animaux de la savane</t>
  </si>
  <si>
    <t>9782747014663</t>
  </si>
  <si>
    <t>Youpi les secrets de la cuisine</t>
  </si>
  <si>
    <t>9782747012812</t>
  </si>
  <si>
    <t>Youpi les secrets de l'eau</t>
  </si>
  <si>
    <t>9782747012973</t>
  </si>
  <si>
    <t>Youpi les secrets de mon jardin</t>
  </si>
  <si>
    <t>9782747029933</t>
  </si>
  <si>
    <t>Zouk sacré sorcière</t>
  </si>
  <si>
    <t>Bilboquet</t>
  </si>
  <si>
    <t>9782841812318</t>
  </si>
  <si>
    <t>La couverture bleue</t>
  </si>
  <si>
    <t>9782841812523</t>
  </si>
  <si>
    <t>Le petit soldat de plomb</t>
  </si>
  <si>
    <t>9782841812301</t>
  </si>
  <si>
    <t>Mon double et moi</t>
  </si>
  <si>
    <t>Calligram</t>
  </si>
  <si>
    <t>9782884805704</t>
  </si>
  <si>
    <t>L'agenda des droits de l'enfant</t>
  </si>
  <si>
    <t>Agenda</t>
  </si>
  <si>
    <t>9782884805582</t>
  </si>
  <si>
    <t>Plouf dans le bain</t>
  </si>
  <si>
    <t>9782203011403</t>
  </si>
  <si>
    <t>Tintin au pays de l'or noir</t>
  </si>
  <si>
    <t>Imagier</t>
  </si>
  <si>
    <t>Chêne</t>
  </si>
  <si>
    <t>9782812302022</t>
  </si>
  <si>
    <t>Mes plus belles histoires de sorcières</t>
  </si>
  <si>
    <t>9782842779887</t>
  </si>
  <si>
    <t>Une histoire de dinosaures</t>
  </si>
  <si>
    <t>9782842779641</t>
  </si>
  <si>
    <t>Une histoire de petits curieux</t>
  </si>
  <si>
    <t>9782878332537</t>
  </si>
  <si>
    <t>Jour de neige</t>
  </si>
  <si>
    <t>9782350333168</t>
  </si>
  <si>
    <t>Achile Talon et le monstre de l'étang tacule</t>
  </si>
  <si>
    <t>Sylvain Sylvette drole de corrida</t>
  </si>
  <si>
    <t>9782278052080</t>
  </si>
  <si>
    <t>Ah les crocodiles</t>
  </si>
  <si>
    <t>9782278061945</t>
  </si>
  <si>
    <t>Bêtes pas si bêtes</t>
  </si>
  <si>
    <t>9782278054466</t>
  </si>
  <si>
    <t>Histoire de l'œuf</t>
  </si>
  <si>
    <t>9782278059690</t>
  </si>
  <si>
    <t>La grenouille à grande bouche</t>
  </si>
  <si>
    <t>9782878813692</t>
  </si>
  <si>
    <t>Barbapapa et les formes</t>
  </si>
  <si>
    <t>9782878813739</t>
  </si>
  <si>
    <t>Barbapapa les premiers mots d'anglais</t>
  </si>
  <si>
    <t>9782878813753</t>
  </si>
  <si>
    <t>Miss Dolly Les formes</t>
  </si>
  <si>
    <t>9782878813760</t>
  </si>
  <si>
    <t>Miss Dolly Les nombres</t>
  </si>
  <si>
    <t>9782800141541</t>
  </si>
  <si>
    <t>La vavache</t>
  </si>
  <si>
    <t>9782800143699</t>
  </si>
  <si>
    <t>L'intégrale N°4 Lucky luke</t>
  </si>
  <si>
    <t>9782800147147</t>
  </si>
  <si>
    <t>Méchant Benjamin</t>
  </si>
  <si>
    <t>9782800149615</t>
  </si>
  <si>
    <t>Ou est tu Léopold</t>
  </si>
  <si>
    <t>9782800142432</t>
  </si>
  <si>
    <t>Titos et Ilda</t>
  </si>
  <si>
    <t>9782844702562</t>
  </si>
  <si>
    <t>Mon 1er dictionnaire d'anglais</t>
  </si>
  <si>
    <t>9782211203173</t>
  </si>
  <si>
    <t>Baby face</t>
  </si>
  <si>
    <t>9782211064736</t>
  </si>
  <si>
    <t>Baobonbon</t>
  </si>
  <si>
    <t>9782211017374</t>
  </si>
  <si>
    <t>Biboundé</t>
  </si>
  <si>
    <t>9782211087360</t>
  </si>
  <si>
    <t>Bloub bloub bloub</t>
  </si>
  <si>
    <t>9782211201070</t>
  </si>
  <si>
    <t>Bonne chance</t>
  </si>
  <si>
    <t>9782211026260</t>
  </si>
  <si>
    <t>Calinours va faire les courses</t>
  </si>
  <si>
    <t>9782211200431</t>
  </si>
  <si>
    <t>Championne</t>
  </si>
  <si>
    <t>9782211203357</t>
  </si>
  <si>
    <t>Coq et chat</t>
  </si>
  <si>
    <t>9782211084024</t>
  </si>
  <si>
    <t>Costume de savon</t>
  </si>
  <si>
    <t>9782211204552</t>
  </si>
  <si>
    <t>Cousa</t>
  </si>
  <si>
    <t>9782211087995</t>
  </si>
  <si>
    <t>Dans la pomme</t>
  </si>
  <si>
    <t>9782211091244</t>
  </si>
  <si>
    <t>Dans la voiture</t>
  </si>
  <si>
    <t>9782211088039</t>
  </si>
  <si>
    <t>Dans le gant</t>
  </si>
  <si>
    <t>9782211094948</t>
  </si>
  <si>
    <t>Dans rien</t>
  </si>
  <si>
    <t>9782211201100</t>
  </si>
  <si>
    <t>Docteur Fred et Coco Dubuffet</t>
  </si>
  <si>
    <t>9782211081047</t>
  </si>
  <si>
    <t>Gabriel</t>
  </si>
  <si>
    <t>9782211020466</t>
  </si>
  <si>
    <t>Guillaume l'apprenti sorcier</t>
  </si>
  <si>
    <t>9782211205467</t>
  </si>
  <si>
    <t>Haut les pattes</t>
  </si>
  <si>
    <t>9782211201056</t>
  </si>
  <si>
    <t>Il l'a fait</t>
  </si>
  <si>
    <t>9782211015462</t>
  </si>
  <si>
    <t>Il ne faut habiller les animaux</t>
  </si>
  <si>
    <t>9782211200264</t>
  </si>
  <si>
    <t>La bande à Tristan</t>
  </si>
  <si>
    <t>9782211015158</t>
  </si>
  <si>
    <t>La brouille</t>
  </si>
  <si>
    <t>9782211019484</t>
  </si>
  <si>
    <t>La lettre du Père Noël</t>
  </si>
  <si>
    <t>9782211045902</t>
  </si>
  <si>
    <t>La petite géante</t>
  </si>
  <si>
    <t>9782211020589</t>
  </si>
  <si>
    <t>La petite poule rousse</t>
  </si>
  <si>
    <t>9782211094726</t>
  </si>
  <si>
    <t>9782211075954</t>
  </si>
  <si>
    <t>La promenade de max</t>
  </si>
  <si>
    <t>9782211201247</t>
  </si>
  <si>
    <t>La rédaction de Soleman</t>
  </si>
  <si>
    <t>9782211090285</t>
  </si>
  <si>
    <t>La vengance du chat assassin</t>
  </si>
  <si>
    <t>9782211073523</t>
  </si>
  <si>
    <t>L'ami du petit tyranosaure</t>
  </si>
  <si>
    <t>9782211201148</t>
  </si>
  <si>
    <t>L'anniversaire du chat assassin</t>
  </si>
  <si>
    <t>9782211094894</t>
  </si>
  <si>
    <t>L'avion</t>
  </si>
  <si>
    <t>9782211078399</t>
  </si>
  <si>
    <t>Le chat assassin le retour</t>
  </si>
  <si>
    <t>9782211094924</t>
  </si>
  <si>
    <t>Le château fort</t>
  </si>
  <si>
    <t>9782211084628</t>
  </si>
  <si>
    <t>Le chevalier qui cherchait ses chaussettes</t>
  </si>
  <si>
    <t>9782211020336</t>
  </si>
  <si>
    <t>Le géant de Zéralda</t>
  </si>
  <si>
    <t>9782211042871</t>
  </si>
  <si>
    <t>Le journal d'un chat assassin</t>
  </si>
  <si>
    <t>9782211046053</t>
  </si>
  <si>
    <t>Le roi et la poule</t>
  </si>
  <si>
    <t>9782211073509</t>
  </si>
  <si>
    <t>Le roi la poule et la terrible melle chardon</t>
  </si>
  <si>
    <t>9782211093996</t>
  </si>
  <si>
    <t>Le tétard mystérieux</t>
  </si>
  <si>
    <t>9782211097949</t>
  </si>
  <si>
    <t>Les anglaises</t>
  </si>
  <si>
    <t>9782211203128</t>
  </si>
  <si>
    <t>Les exoterriens</t>
  </si>
  <si>
    <t>9782211019613</t>
  </si>
  <si>
    <t>Les trois brigands</t>
  </si>
  <si>
    <t>9782211203494</t>
  </si>
  <si>
    <t>Les trois vœux de la princesse</t>
  </si>
  <si>
    <t>9782211083768</t>
  </si>
  <si>
    <t>lutin Dans la forêt profonde</t>
  </si>
  <si>
    <t>9782211081757</t>
  </si>
  <si>
    <t>lutin L'ami du petit tyranosaure</t>
  </si>
  <si>
    <t>9782211083843</t>
  </si>
  <si>
    <t>lutin Léo corbeau et Gaspard renard</t>
  </si>
  <si>
    <t>lutin Les deux goinfres</t>
  </si>
  <si>
    <t>9782211028011</t>
  </si>
  <si>
    <t>lutin Pilotin</t>
  </si>
  <si>
    <t>lutin Une histoire à quatre voix</t>
  </si>
  <si>
    <t>9782211076807</t>
  </si>
  <si>
    <t>Maman quichon se fache</t>
  </si>
  <si>
    <t>9782211201018</t>
  </si>
  <si>
    <t>Mauvaise caisse</t>
  </si>
  <si>
    <t>9782211070324</t>
  </si>
  <si>
    <t>Mimi l'oreille</t>
  </si>
  <si>
    <t>9782211201827</t>
  </si>
  <si>
    <t>Mon idiot de beau père</t>
  </si>
  <si>
    <t>9782211097291</t>
  </si>
  <si>
    <t>Mon sorcier bien aimé</t>
  </si>
  <si>
    <t>9782211046077</t>
  </si>
  <si>
    <t>On a volé Jeannot lapin</t>
  </si>
  <si>
    <t>9782211202121</t>
  </si>
  <si>
    <t>Peau de banane</t>
  </si>
  <si>
    <t>9782211027120</t>
  </si>
  <si>
    <t>Petit hélicoptère</t>
  </si>
  <si>
    <t>9782211027205</t>
  </si>
  <si>
    <t>Petite chaussure</t>
  </si>
  <si>
    <t>9782211039468</t>
  </si>
  <si>
    <t>Qui a peur de Madame Lacriz</t>
  </si>
  <si>
    <t>9782211088053</t>
  </si>
  <si>
    <t>Sur le lit</t>
  </si>
  <si>
    <t>9782211202831</t>
  </si>
  <si>
    <t>Trouville palace</t>
  </si>
  <si>
    <t>9782211203234</t>
  </si>
  <si>
    <t>Une faim de panthère</t>
  </si>
  <si>
    <t>9782211089999</t>
  </si>
  <si>
    <t>Verte</t>
  </si>
  <si>
    <t>9782211203203</t>
  </si>
  <si>
    <t>Zelie et les gazzi</t>
  </si>
  <si>
    <t>9782215047131</t>
  </si>
  <si>
    <t>13 histoires maboules de noël</t>
  </si>
  <si>
    <t>9782215097549</t>
  </si>
  <si>
    <t>Aie! Ca brule</t>
  </si>
  <si>
    <t>9782215070313</t>
  </si>
  <si>
    <t>Carnaval</t>
  </si>
  <si>
    <t>9782215051886</t>
  </si>
  <si>
    <t>encyclo junior broché dinosaure</t>
  </si>
  <si>
    <t>9782215055792</t>
  </si>
  <si>
    <t>encyclo junior broché L'egypthe</t>
  </si>
  <si>
    <t>9782215053194</t>
  </si>
  <si>
    <t>9782215053569</t>
  </si>
  <si>
    <t>9782215104346</t>
  </si>
  <si>
    <t>Gde imagerie Château Loire</t>
  </si>
  <si>
    <t>9782215097877</t>
  </si>
  <si>
    <t>Gde imagerie Le mont St Michel</t>
  </si>
  <si>
    <t>9782215104353</t>
  </si>
  <si>
    <t>Gde imagerie Louis XIV</t>
  </si>
  <si>
    <t>9782215049388</t>
  </si>
  <si>
    <t>Histoire d'un autre temps</t>
  </si>
  <si>
    <t>9782215048923</t>
  </si>
  <si>
    <t>Histoires à lire avec mon papa</t>
  </si>
  <si>
    <t>9782215048947</t>
  </si>
  <si>
    <t xml:space="preserve">Histoires pour apprendre </t>
  </si>
  <si>
    <t>9782215101581</t>
  </si>
  <si>
    <t>J'ecris, j'efface les majuscules</t>
  </si>
  <si>
    <t>9782215067207</t>
  </si>
  <si>
    <t>La forêt</t>
  </si>
  <si>
    <t>9782215100164</t>
  </si>
  <si>
    <t>La grande encyclopédie de la mer</t>
  </si>
  <si>
    <t>9782081627826</t>
  </si>
  <si>
    <t>9782215048138</t>
  </si>
  <si>
    <t>Le grand livre des aventuriers</t>
  </si>
  <si>
    <t>9782215047124</t>
  </si>
  <si>
    <t>Le guide Ducobu de l'école</t>
  </si>
  <si>
    <t>9782215048862</t>
  </si>
  <si>
    <t>Le livre de la chasse à l'ennui</t>
  </si>
  <si>
    <t>9782215048855</t>
  </si>
  <si>
    <t>Le livre des supers copains</t>
  </si>
  <si>
    <t>9782215091738</t>
  </si>
  <si>
    <t>Le manuel des maternelles</t>
  </si>
  <si>
    <t>9782215048879</t>
  </si>
  <si>
    <t>Le monde merveilleux de la petite souris</t>
  </si>
  <si>
    <t>9782215048299</t>
  </si>
  <si>
    <t>Le petit monde merveilleux de la ferme</t>
  </si>
  <si>
    <t>9782215048305</t>
  </si>
  <si>
    <t>Le petit monde merveilleux de la forêt</t>
  </si>
  <si>
    <t>9782215048954</t>
  </si>
  <si>
    <t>Le tour de la France en légende</t>
  </si>
  <si>
    <t>9782215063322</t>
  </si>
  <si>
    <t>Les chiffres</t>
  </si>
  <si>
    <t>9782215048794</t>
  </si>
  <si>
    <t>Mes histoires à dessiner</t>
  </si>
  <si>
    <t>9782215048176</t>
  </si>
  <si>
    <t>Mon premier grand livre de mots</t>
  </si>
  <si>
    <t>9782215097747</t>
  </si>
  <si>
    <t>Non je ne veux pas aller à l'école</t>
  </si>
  <si>
    <t>9782215047100</t>
  </si>
  <si>
    <t>Oh le père Noël</t>
  </si>
  <si>
    <t>9782215097433</t>
  </si>
  <si>
    <t>Pourquoi comment l'Egypthe</t>
  </si>
  <si>
    <t>9782215100188</t>
  </si>
  <si>
    <t>Top doc Chevaliers et chateaux forts</t>
  </si>
  <si>
    <t>9782215100171</t>
  </si>
  <si>
    <t>Top doc Les dinosaures</t>
  </si>
  <si>
    <t>9782215100348</t>
  </si>
  <si>
    <t>Voir Charles de Gaulle</t>
  </si>
  <si>
    <t>9782215055853</t>
  </si>
  <si>
    <t>Voir histoires d'eau</t>
  </si>
  <si>
    <t>9782215055914</t>
  </si>
  <si>
    <t>Voir La science contre les crimes</t>
  </si>
  <si>
    <t>Voir olmeques asteques</t>
  </si>
  <si>
    <t>Frimousse</t>
  </si>
  <si>
    <t>9782911565939</t>
  </si>
  <si>
    <t>Copines pas copines</t>
  </si>
  <si>
    <t>9782352410072</t>
  </si>
  <si>
    <t>La vie à colorier</t>
  </si>
  <si>
    <t>9782911565427</t>
  </si>
  <si>
    <t>L'anniversaire d'enfer</t>
  </si>
  <si>
    <t>9782352410055</t>
  </si>
  <si>
    <t>Les bons jours</t>
  </si>
  <si>
    <t>9782911565472</t>
  </si>
  <si>
    <t>Machine baby sister trop super</t>
  </si>
  <si>
    <t>9782911565663</t>
  </si>
  <si>
    <t>Monsieur R et Mademoiselle B</t>
  </si>
  <si>
    <t>9782911565489</t>
  </si>
  <si>
    <t>Tony dingo roi des barjos</t>
  </si>
  <si>
    <t>9782911565274</t>
  </si>
  <si>
    <t>Truc machin est né</t>
  </si>
  <si>
    <t>9782911565984</t>
  </si>
  <si>
    <t>Une place pour Edouard</t>
  </si>
  <si>
    <t>9782070551996</t>
  </si>
  <si>
    <t>Ben à un chien</t>
  </si>
  <si>
    <t>9782070576524</t>
  </si>
  <si>
    <t>Emilion a besoin d'un calin</t>
  </si>
  <si>
    <t>9782070576531</t>
  </si>
  <si>
    <t>Emilion est rikiki</t>
  </si>
  <si>
    <t>9782070576517</t>
  </si>
  <si>
    <t>Emilion trouve un ami</t>
  </si>
  <si>
    <t>9782070591510</t>
  </si>
  <si>
    <t>Fennec et le père Noël</t>
  </si>
  <si>
    <t>9782070541744</t>
  </si>
  <si>
    <t>Georges</t>
  </si>
  <si>
    <t>9782070574155</t>
  </si>
  <si>
    <t>9782070528875</t>
  </si>
  <si>
    <t>La petite indienne</t>
  </si>
  <si>
    <t>9782070549634</t>
  </si>
  <si>
    <t>La tortue et l'hippopotame</t>
  </si>
  <si>
    <t>9782070528868</t>
  </si>
  <si>
    <t>Le petit cowboy</t>
  </si>
  <si>
    <t>9782070542673</t>
  </si>
  <si>
    <t>Le petit prince et ses amis</t>
  </si>
  <si>
    <t>9782070510764</t>
  </si>
  <si>
    <t>9782070556267</t>
  </si>
  <si>
    <t>Les pommes de Mr Peabody</t>
  </si>
  <si>
    <t>9782070556250</t>
  </si>
  <si>
    <t>Les roses anglaises</t>
  </si>
  <si>
    <t>9782070546169</t>
  </si>
  <si>
    <t>Les saisons</t>
  </si>
  <si>
    <t>9782070510665</t>
  </si>
  <si>
    <t>Les vikings</t>
  </si>
  <si>
    <t>9782013910101</t>
  </si>
  <si>
    <t>Angèle au bout de la nuit</t>
  </si>
  <si>
    <t>9782013931694</t>
  </si>
  <si>
    <t>Attrape-moi</t>
  </si>
  <si>
    <t>9782013914499</t>
  </si>
  <si>
    <t>Bon baisers de Bornéo</t>
  </si>
  <si>
    <t>9782013930291</t>
  </si>
  <si>
    <t>Comme un poisson</t>
  </si>
  <si>
    <t>9782013930239</t>
  </si>
  <si>
    <t>Cornillon est un champion</t>
  </si>
  <si>
    <t>9782013929806</t>
  </si>
  <si>
    <t>Cyrano</t>
  </si>
  <si>
    <t>9782013915007</t>
  </si>
  <si>
    <t>Dix petits ouistiti</t>
  </si>
  <si>
    <t>9782013912549</t>
  </si>
  <si>
    <t>Entres deux rives Noël 43</t>
  </si>
  <si>
    <t>9782013930352</t>
  </si>
  <si>
    <t>Etoile polaire maman ourse</t>
  </si>
  <si>
    <t>9782013914161</t>
  </si>
  <si>
    <t>Hardi petit gars</t>
  </si>
  <si>
    <t>9782013912013</t>
  </si>
  <si>
    <t>Jason et la toison d'or</t>
  </si>
  <si>
    <t>9782013913287</t>
  </si>
  <si>
    <t>Je t'aimerai toujours quoi qu'il arrive</t>
  </si>
  <si>
    <t>9782013911801</t>
  </si>
  <si>
    <t>La chèvre au loup</t>
  </si>
  <si>
    <t>9782013931717</t>
  </si>
  <si>
    <t>La panthere blanche</t>
  </si>
  <si>
    <t>9782013930826</t>
  </si>
  <si>
    <t>La vache qui voulait éteindre la lune</t>
  </si>
  <si>
    <t>9782013914987</t>
  </si>
  <si>
    <t>La véritable histoire de la galette des rois</t>
  </si>
  <si>
    <t>9782013914239</t>
  </si>
  <si>
    <t>La véritable histoire du Père Noël</t>
  </si>
  <si>
    <t>9782013911856</t>
  </si>
  <si>
    <t>L'amoureux</t>
  </si>
  <si>
    <t>9782013913669</t>
  </si>
  <si>
    <t>Le bleu de Madeleine</t>
  </si>
  <si>
    <t>9782013913461</t>
  </si>
  <si>
    <t>Le Bonheur est dans le pré</t>
  </si>
  <si>
    <t>9782013931861</t>
  </si>
  <si>
    <t>Le lion qui disait toujours non</t>
  </si>
  <si>
    <t>9782013931021</t>
  </si>
  <si>
    <t>Le pingouin qui avait froid au pates</t>
  </si>
  <si>
    <t>9782013933872</t>
  </si>
  <si>
    <t>Le prince Hibou</t>
  </si>
  <si>
    <t>9782013913508</t>
  </si>
  <si>
    <t>Le roi arthur</t>
  </si>
  <si>
    <t>9782013915151</t>
  </si>
  <si>
    <t>Le roi qui voulait voir le monde</t>
  </si>
  <si>
    <t>9782013930376</t>
  </si>
  <si>
    <t>Les bisous volants</t>
  </si>
  <si>
    <t>9782013930383</t>
  </si>
  <si>
    <t>Les calins sandwitch</t>
  </si>
  <si>
    <t>9782013909068</t>
  </si>
  <si>
    <t>Les deux mamans de Petirou</t>
  </si>
  <si>
    <t>9782013931878</t>
  </si>
  <si>
    <t>L'hippopotame qui avait le hoquet</t>
  </si>
  <si>
    <t>9782013912419</t>
  </si>
  <si>
    <t>L'oiseau lune</t>
  </si>
  <si>
    <t>9782010195747</t>
  </si>
  <si>
    <t>Marc Chagall</t>
  </si>
  <si>
    <t>9782013912358</t>
  </si>
  <si>
    <t>Mon doudou me dit</t>
  </si>
  <si>
    <t>9782013914215</t>
  </si>
  <si>
    <t>Nicki et les animaux de l'hiver</t>
  </si>
  <si>
    <t>9782013930345</t>
  </si>
  <si>
    <t>Pied de tonnerre le petit éléphant</t>
  </si>
  <si>
    <t>9782013909860</t>
  </si>
  <si>
    <t>Portée par le vent</t>
  </si>
  <si>
    <t>9782013915137</t>
  </si>
  <si>
    <t>Quand j'étais loup</t>
  </si>
  <si>
    <t>9782013931083</t>
  </si>
  <si>
    <t>Racontes moi 15 histoires pour le soir</t>
  </si>
  <si>
    <t>9782013913379</t>
  </si>
  <si>
    <t>Scritch scratch</t>
  </si>
  <si>
    <t>9782013913591</t>
  </si>
  <si>
    <t>Un cœur qui bat</t>
  </si>
  <si>
    <t>9782246384021</t>
  </si>
  <si>
    <t>Pardon je suis un Ornithorynque</t>
  </si>
  <si>
    <t>9782700017762</t>
  </si>
  <si>
    <t>1000 INFOS EGYPTHE ANCIENNE</t>
  </si>
  <si>
    <t>9782700023442</t>
  </si>
  <si>
    <t>250 jeux pour tous</t>
  </si>
  <si>
    <t>Contes</t>
  </si>
  <si>
    <t>9782700026399</t>
  </si>
  <si>
    <t>Ce grognon de Gédéon</t>
  </si>
  <si>
    <t>9782700028638</t>
  </si>
  <si>
    <t>Contes de Perrault</t>
  </si>
  <si>
    <t>9782700031393</t>
  </si>
  <si>
    <t>Délices et gourmandises</t>
  </si>
  <si>
    <t>Joyeux noël</t>
  </si>
  <si>
    <t>9782700014075</t>
  </si>
  <si>
    <t>Le ciel</t>
  </si>
  <si>
    <t>Le moyen age</t>
  </si>
  <si>
    <t>9782700026115</t>
  </si>
  <si>
    <t>Les aliens aiment les culottes</t>
  </si>
  <si>
    <t>9782700025378</t>
  </si>
  <si>
    <t>Lucile la luciole</t>
  </si>
  <si>
    <t>9782700027228</t>
  </si>
  <si>
    <t>M Gropacha et minigrif</t>
  </si>
  <si>
    <t>9782700042726</t>
  </si>
  <si>
    <t>Mathieu des oies</t>
  </si>
  <si>
    <t>9782700024265</t>
  </si>
  <si>
    <t>Mission lune</t>
  </si>
  <si>
    <t>9782700029833</t>
  </si>
  <si>
    <t>Nada Solstice</t>
  </si>
  <si>
    <t>Rugby</t>
  </si>
  <si>
    <t>9782700017861</t>
  </si>
  <si>
    <t>Tout et n'importe quoi</t>
  </si>
  <si>
    <t>9782700018929</t>
  </si>
  <si>
    <t>Une toute petite chouette</t>
  </si>
  <si>
    <t>9782012368477</t>
  </si>
  <si>
    <t>A chacun son vin</t>
  </si>
  <si>
    <t>9782012263864</t>
  </si>
  <si>
    <t xml:space="preserve">Encyclopédie du corps humain </t>
  </si>
  <si>
    <t>9782012920620</t>
  </si>
  <si>
    <t>9782012009608</t>
  </si>
  <si>
    <t>Le prisonnier du tableau</t>
  </si>
  <si>
    <t>9782012365483</t>
  </si>
  <si>
    <t>9782012920033</t>
  </si>
  <si>
    <t>Les animaux du désert</t>
  </si>
  <si>
    <t>9782012920545</t>
  </si>
  <si>
    <t>Les grandes découvertes</t>
  </si>
  <si>
    <t>9782012264519</t>
  </si>
  <si>
    <t>Les poux de la maitresse</t>
  </si>
  <si>
    <t>9782012920552</t>
  </si>
  <si>
    <t>9782012405370</t>
  </si>
  <si>
    <t>Ushuaïa rencontre avec la faune sauvage</t>
  </si>
  <si>
    <t>9782218718595</t>
  </si>
  <si>
    <t>L'enquète de Charlotte</t>
  </si>
  <si>
    <t>9782218752742</t>
  </si>
  <si>
    <t>Un peu beaucoup</t>
  </si>
  <si>
    <t>Helium</t>
  </si>
  <si>
    <t>9782358510004</t>
  </si>
  <si>
    <t>Ma grande sœur m'a dit</t>
  </si>
  <si>
    <t>9782877675758</t>
  </si>
  <si>
    <t>9782877673396</t>
  </si>
  <si>
    <t>Balthazar</t>
  </si>
  <si>
    <t>9782877676304</t>
  </si>
  <si>
    <t>Bête comme ses pieds</t>
  </si>
  <si>
    <t>9782877672900</t>
  </si>
  <si>
    <t>Je suis revenu</t>
  </si>
  <si>
    <t>9782877674300</t>
  </si>
  <si>
    <t>Jim et le dauphin</t>
  </si>
  <si>
    <t>L'autre</t>
  </si>
  <si>
    <t>9782877672368</t>
  </si>
  <si>
    <t>Le loup sentimental</t>
  </si>
  <si>
    <t>9782877674331</t>
  </si>
  <si>
    <t>Le seigneur de la forêt</t>
  </si>
  <si>
    <t>9782877670111</t>
  </si>
  <si>
    <t>Le tunnel</t>
  </si>
  <si>
    <t>9782877674171</t>
  </si>
  <si>
    <t>Lola</t>
  </si>
  <si>
    <t>9782877671620</t>
  </si>
  <si>
    <t>Marcel le magicien</t>
  </si>
  <si>
    <t>9782877672139</t>
  </si>
  <si>
    <t>Marcel le rêveur</t>
  </si>
  <si>
    <t>9782877673020</t>
  </si>
  <si>
    <t>Tortuga</t>
  </si>
  <si>
    <t>9782877670265</t>
  </si>
  <si>
    <t>Tout change</t>
  </si>
  <si>
    <t>9782505010067</t>
  </si>
  <si>
    <t>MUHYO &amp; ROJI</t>
  </si>
  <si>
    <t>9782505009948</t>
  </si>
  <si>
    <t>SAWAKO N°8</t>
  </si>
  <si>
    <t>La fourmi et l'éléphant</t>
  </si>
  <si>
    <t>9782012247086</t>
  </si>
  <si>
    <t>Le spéctacle de magie</t>
  </si>
  <si>
    <t>La joie de lire</t>
  </si>
  <si>
    <t>9782882581280</t>
  </si>
  <si>
    <t>Cuisine de sorcière</t>
  </si>
  <si>
    <t>9782732440774</t>
  </si>
  <si>
    <t>A la découverte de l'espace</t>
  </si>
  <si>
    <t>9782732430393</t>
  </si>
  <si>
    <t>Au bonheur des enfants</t>
  </si>
  <si>
    <t>9782732427997</t>
  </si>
  <si>
    <t>Etre photographe</t>
  </si>
  <si>
    <t>9782732429782</t>
  </si>
  <si>
    <t>Hurlovent</t>
  </si>
  <si>
    <t>9782732438306</t>
  </si>
  <si>
    <t>La terre vue d'Alban, la terre bouge</t>
  </si>
  <si>
    <t>9782732434070</t>
  </si>
  <si>
    <t>Les plus beaux mythtes de Rome</t>
  </si>
  <si>
    <t>9782732440279</t>
  </si>
  <si>
    <t>L'histoire du chien jaune de Mongolie</t>
  </si>
  <si>
    <t>9782732439167</t>
  </si>
  <si>
    <t>Une histoire de l'art de la préhistoire à nos jours</t>
  </si>
  <si>
    <t>9782874318405</t>
  </si>
  <si>
    <t>Egypthe et pharaons</t>
  </si>
  <si>
    <t>9782874318429</t>
  </si>
  <si>
    <t>Grands prédateurs</t>
  </si>
  <si>
    <t>9782874318450</t>
  </si>
  <si>
    <t>Les dinosaures</t>
  </si>
  <si>
    <t>9782874318412</t>
  </si>
  <si>
    <t>L'origine de l'homme</t>
  </si>
  <si>
    <t>Larousse</t>
  </si>
  <si>
    <t>9782035321633</t>
  </si>
  <si>
    <t>Larousse des débutants</t>
  </si>
  <si>
    <t>9782035202437</t>
  </si>
  <si>
    <t>Larousse du collège</t>
  </si>
  <si>
    <t>9782035841193</t>
  </si>
  <si>
    <t>Les romains</t>
  </si>
  <si>
    <t>9782035840929</t>
  </si>
  <si>
    <t>Petit Larousse illustré spécial récompense</t>
  </si>
  <si>
    <t>Le livre de poche</t>
  </si>
  <si>
    <t>Après vous Mr de la Fontaine</t>
  </si>
  <si>
    <t>9782013224710</t>
  </si>
  <si>
    <t>Fifi brin d'acier</t>
  </si>
  <si>
    <t>9782013225311</t>
  </si>
  <si>
    <t>Histoires de fantômes</t>
  </si>
  <si>
    <t>9782013222976</t>
  </si>
  <si>
    <t>La conférence des animaux</t>
  </si>
  <si>
    <t>9782013211259</t>
  </si>
  <si>
    <t>Le derneir jour d'un condamné</t>
  </si>
  <si>
    <t>9782013225045</t>
  </si>
  <si>
    <t>Le magicien d'oz</t>
  </si>
  <si>
    <t>9782013225700</t>
  </si>
  <si>
    <t>Les farces d'Emil</t>
  </si>
  <si>
    <t>9782013225977</t>
  </si>
  <si>
    <t>Oscar à la vie à la mort</t>
  </si>
  <si>
    <t>Cubitus se sent au vert</t>
  </si>
  <si>
    <t>Cubitus tout ca c'est des histoires</t>
  </si>
  <si>
    <t>Ric Hochet le double qui tue</t>
  </si>
  <si>
    <t>9782803628957</t>
  </si>
  <si>
    <t>Yakari et nanabozo</t>
  </si>
  <si>
    <t>9782803627318</t>
  </si>
  <si>
    <t>Yakari le secret de petit tonnerre</t>
  </si>
  <si>
    <t>9782803627288</t>
  </si>
  <si>
    <t>Yakari les prisonniers de l'île</t>
  </si>
  <si>
    <t>Le Robert</t>
  </si>
  <si>
    <t>9782849027561</t>
  </si>
  <si>
    <t>DIXEL spécial récompense</t>
  </si>
  <si>
    <t>9782849023457</t>
  </si>
  <si>
    <t>Les arènes</t>
  </si>
  <si>
    <t>9780352040095</t>
  </si>
  <si>
    <t>Cahier de cancres</t>
  </si>
  <si>
    <t>9780352040699</t>
  </si>
  <si>
    <t>Cahier de mathématiques</t>
  </si>
  <si>
    <t>9780352040347</t>
  </si>
  <si>
    <t>Cahier d'écriture</t>
  </si>
  <si>
    <t>Les deux souris</t>
  </si>
  <si>
    <t>9782848920559</t>
  </si>
  <si>
    <t>Joyeux anniversaire</t>
  </si>
  <si>
    <t>9782848920566</t>
  </si>
  <si>
    <t>Le pique nique</t>
  </si>
  <si>
    <t>9782828920740</t>
  </si>
  <si>
    <t>Sous le même ciel</t>
  </si>
  <si>
    <t>9782847460384</t>
  </si>
  <si>
    <t>A la recherche du chat perché</t>
  </si>
  <si>
    <t>9782847460247</t>
  </si>
  <si>
    <t>Paroles d'étoiles</t>
  </si>
  <si>
    <t>9782244419640</t>
  </si>
  <si>
    <t>365 Histoires</t>
  </si>
  <si>
    <t>9782244474113</t>
  </si>
  <si>
    <t>80 Questions la ferme</t>
  </si>
  <si>
    <t>9782244417608</t>
  </si>
  <si>
    <t>Agathabaga la sorcière</t>
  </si>
  <si>
    <t>9782244419626</t>
  </si>
  <si>
    <t xml:space="preserve">Almoctar diarra tailleur </t>
  </si>
  <si>
    <t>9782244460086</t>
  </si>
  <si>
    <t>Desserts en famille</t>
  </si>
  <si>
    <t>9782244405834</t>
  </si>
  <si>
    <t xml:space="preserve">Le petit poucet </t>
  </si>
  <si>
    <t>9782244405889</t>
  </si>
  <si>
    <t>Le vaillant petit tailleur</t>
  </si>
  <si>
    <t>9782244405438</t>
  </si>
  <si>
    <t>Les cinq petits cochons</t>
  </si>
  <si>
    <t>9782244364148</t>
  </si>
  <si>
    <t>Mon petit imagier des animaux de la ferme</t>
  </si>
  <si>
    <t>9782244850719</t>
  </si>
  <si>
    <t>Mots fléchés les contes</t>
  </si>
  <si>
    <t>9782244406527</t>
  </si>
  <si>
    <t>Racontes moi les fables de la Fontaine</t>
  </si>
  <si>
    <t>9782754208215</t>
  </si>
  <si>
    <t>Découvre les insectes</t>
  </si>
  <si>
    <t>Loulou et cie</t>
  </si>
  <si>
    <t>9782211097055</t>
  </si>
  <si>
    <t>Au secours</t>
  </si>
  <si>
    <t>9782211200592</t>
  </si>
  <si>
    <t>Bonjour docteur</t>
  </si>
  <si>
    <t>9782211091657</t>
  </si>
  <si>
    <t>Ca n'existe pas</t>
  </si>
  <si>
    <t>9782211202190</t>
  </si>
  <si>
    <t>Purée</t>
  </si>
  <si>
    <t>9782211203227</t>
  </si>
  <si>
    <t>Sinon quoi</t>
  </si>
  <si>
    <t>9782211090391</t>
  </si>
  <si>
    <t>Super bobo</t>
  </si>
  <si>
    <t>9782211086417</t>
  </si>
  <si>
    <t>T'ptit lapin magicien</t>
  </si>
  <si>
    <t>9782211096805</t>
  </si>
  <si>
    <t>Zoé</t>
  </si>
  <si>
    <t>9782210974005</t>
  </si>
  <si>
    <t>Un noël noir et blanc</t>
  </si>
  <si>
    <t>9782740412947</t>
  </si>
  <si>
    <t>A la montagne</t>
  </si>
  <si>
    <t>Caracol le korigan</t>
  </si>
  <si>
    <t>9782740423042</t>
  </si>
  <si>
    <t>Casse tête les sciences</t>
  </si>
  <si>
    <t>9782740426241</t>
  </si>
  <si>
    <t>Chamboule tout la ferme</t>
  </si>
  <si>
    <t>9782740427019</t>
  </si>
  <si>
    <t>Contes des enfants du monde</t>
  </si>
  <si>
    <t>9782740414811</t>
  </si>
  <si>
    <t>Demain la terre</t>
  </si>
  <si>
    <t>9782740425114</t>
  </si>
  <si>
    <t>Georges cherche un ami</t>
  </si>
  <si>
    <t>9782740426449</t>
  </si>
  <si>
    <t>Horseland</t>
  </si>
  <si>
    <t>9782740419069</t>
  </si>
  <si>
    <t>Hugo dans le vent</t>
  </si>
  <si>
    <t>9782740427279</t>
  </si>
  <si>
    <t>L'annivairsaire</t>
  </si>
  <si>
    <t>9782740426937</t>
  </si>
  <si>
    <t>L'as tu vu</t>
  </si>
  <si>
    <t>Le pays gris</t>
  </si>
  <si>
    <t>9782740426715</t>
  </si>
  <si>
    <t>9782740426807</t>
  </si>
  <si>
    <t>Les caprices de la météo</t>
  </si>
  <si>
    <t>9782740426791</t>
  </si>
  <si>
    <t>Les chats</t>
  </si>
  <si>
    <t>9782740466326</t>
  </si>
  <si>
    <t>Les ciseaux verts</t>
  </si>
  <si>
    <t>9782740425664</t>
  </si>
  <si>
    <t>Les moyens de transports</t>
  </si>
  <si>
    <t>9782740419045</t>
  </si>
  <si>
    <t>L'histoire de l'enfant et de l'œuf</t>
  </si>
  <si>
    <t>9782740427217</t>
  </si>
  <si>
    <t>9782740424667</t>
  </si>
  <si>
    <t>Ludek le lutin</t>
  </si>
  <si>
    <t>9782740426814</t>
  </si>
  <si>
    <t>Ma visite au musée</t>
  </si>
  <si>
    <t>9782740427330</t>
  </si>
  <si>
    <t>Moi je ne veux plus de bisous</t>
  </si>
  <si>
    <t>9782740419038</t>
  </si>
  <si>
    <t>Moi je veux aller à l'école</t>
  </si>
  <si>
    <t>9782740426739</t>
  </si>
  <si>
    <t>Mon papy et moi</t>
  </si>
  <si>
    <t>9782740427231</t>
  </si>
  <si>
    <t>Ne te laisse pas faire petit ours</t>
  </si>
  <si>
    <t>9782740426876</t>
  </si>
  <si>
    <t>Nine et milo, à la plage</t>
  </si>
  <si>
    <t>9782740426869</t>
  </si>
  <si>
    <t>Nine et milo, au square</t>
  </si>
  <si>
    <t>9782740425381</t>
  </si>
  <si>
    <t>Qui est tu? L'arbre</t>
  </si>
  <si>
    <t>9782740423653</t>
  </si>
  <si>
    <t>Qui est tu? Le jardin</t>
  </si>
  <si>
    <t>9782740411414</t>
  </si>
  <si>
    <t>Sam le navigateur</t>
  </si>
  <si>
    <t>ALbum</t>
  </si>
  <si>
    <t>9782740417393</t>
  </si>
  <si>
    <t>Sirga</t>
  </si>
  <si>
    <t>9782740427026</t>
  </si>
  <si>
    <t>Tom à la piscine</t>
  </si>
  <si>
    <t>9782740426074</t>
  </si>
  <si>
    <t>Tout un tas de loup</t>
  </si>
  <si>
    <t>9782740411384</t>
  </si>
  <si>
    <t>Zaza la peste</t>
  </si>
  <si>
    <t>Menges</t>
  </si>
  <si>
    <t>9782856204221</t>
  </si>
  <si>
    <t>La peinture française</t>
  </si>
  <si>
    <t>9782745946416</t>
  </si>
  <si>
    <t>A toi l'Italie</t>
  </si>
  <si>
    <t>9782745942395</t>
  </si>
  <si>
    <t>Arto et la fée des livres</t>
  </si>
  <si>
    <t>9782745934598</t>
  </si>
  <si>
    <t>Au 6ème jour</t>
  </si>
  <si>
    <t>9782745937223</t>
  </si>
  <si>
    <t>Charline et chance</t>
  </si>
  <si>
    <t>9782745943262</t>
  </si>
  <si>
    <t>Chaud devant</t>
  </si>
  <si>
    <t>9782745937803</t>
  </si>
  <si>
    <t>Christophe Colomb découvre l'Amérique</t>
  </si>
  <si>
    <t>9782745927125</t>
  </si>
  <si>
    <t>contes mr lapin</t>
  </si>
  <si>
    <t>9782745932143</t>
  </si>
  <si>
    <t>Gateaux et chapeaux</t>
  </si>
  <si>
    <t>9782745944689</t>
  </si>
  <si>
    <t>Il me rend chèvre</t>
  </si>
  <si>
    <t>9782745942029</t>
  </si>
  <si>
    <t>j'explore la banquise</t>
  </si>
  <si>
    <t>9782745927644</t>
  </si>
  <si>
    <t>9782745939005</t>
  </si>
  <si>
    <t>L'art en regard</t>
  </si>
  <si>
    <t>9782745937797</t>
  </si>
  <si>
    <t>L'art toujours en bazar</t>
  </si>
  <si>
    <t>9782745943873</t>
  </si>
  <si>
    <t>Le destin blanc de Miyuki</t>
  </si>
  <si>
    <t>9782745943804</t>
  </si>
  <si>
    <t>Le meilleur ami des livres</t>
  </si>
  <si>
    <t>Le noël du hérisson</t>
  </si>
  <si>
    <t>9782745915115</t>
  </si>
  <si>
    <t>9782745930033</t>
  </si>
  <si>
    <t>9782745940933</t>
  </si>
  <si>
    <t>Le petit voleur</t>
  </si>
  <si>
    <t>9782745927996</t>
  </si>
  <si>
    <t>Le plus beau des bonhommes</t>
  </si>
  <si>
    <t>9782745942432</t>
  </si>
  <si>
    <t>Le secret du soir</t>
  </si>
  <si>
    <t>9782745938985</t>
  </si>
  <si>
    <t>Les gaulois</t>
  </si>
  <si>
    <t>9782745942241</t>
  </si>
  <si>
    <t>Les onze chatons fripons</t>
  </si>
  <si>
    <t>9782745932211</t>
  </si>
  <si>
    <t>Ma journée</t>
  </si>
  <si>
    <t>9782745942838</t>
  </si>
  <si>
    <t>Mes petits docs a table</t>
  </si>
  <si>
    <t>9782745929174</t>
  </si>
  <si>
    <t>Mille ans de contes animaux</t>
  </si>
  <si>
    <t>Mon 1er copain des champs</t>
  </si>
  <si>
    <t>9782745941305</t>
  </si>
  <si>
    <t>Mon imagier de toute la ferme</t>
  </si>
  <si>
    <t>9782745941527</t>
  </si>
  <si>
    <t>Par ici la monnaie</t>
  </si>
  <si>
    <t>9782745917126</t>
  </si>
  <si>
    <t>Peuples de la terre</t>
  </si>
  <si>
    <t>9782745942401</t>
  </si>
  <si>
    <t>Philomène</t>
  </si>
  <si>
    <t>9782745928573</t>
  </si>
  <si>
    <t>Piratologie</t>
  </si>
  <si>
    <t>9782745940926</t>
  </si>
  <si>
    <t>Si tous les éléphant s'appelaient bertrand</t>
  </si>
  <si>
    <t>9782745934444</t>
  </si>
  <si>
    <t>Sourires du monde</t>
  </si>
  <si>
    <t>9782745930729</t>
  </si>
  <si>
    <t>Sur le fil</t>
  </si>
  <si>
    <t>9782745926521</t>
  </si>
  <si>
    <t>Sur les chemins du monde</t>
  </si>
  <si>
    <t>9782745931917</t>
  </si>
  <si>
    <t>Tourne et trouve la mer</t>
  </si>
  <si>
    <t>9782745938619</t>
  </si>
  <si>
    <t>Une maman dans l'école</t>
  </si>
  <si>
    <t>9782092525807</t>
  </si>
  <si>
    <t>Dokéo la ferme coffret</t>
  </si>
  <si>
    <t>9782092513729</t>
  </si>
  <si>
    <t>Le choix de Giovanna</t>
  </si>
  <si>
    <t>9782092514238</t>
  </si>
  <si>
    <t>Moi</t>
  </si>
  <si>
    <t>9782261402045</t>
  </si>
  <si>
    <t>Pékin</t>
  </si>
  <si>
    <t>9782092781210</t>
  </si>
  <si>
    <t>Star wars le livre culte</t>
  </si>
  <si>
    <t>9782092526026</t>
  </si>
  <si>
    <t>Vampires le guide</t>
  </si>
  <si>
    <t>9783314219399</t>
  </si>
  <si>
    <t>Attrape le ballon</t>
  </si>
  <si>
    <t>9783314208485</t>
  </si>
  <si>
    <t>Dinodor</t>
  </si>
  <si>
    <t>9783314216596</t>
  </si>
  <si>
    <t>En attendant le père Noël</t>
  </si>
  <si>
    <t>9783314207211</t>
  </si>
  <si>
    <t>Flocon petit lapin des neiges</t>
  </si>
  <si>
    <t>9783314207549</t>
  </si>
  <si>
    <t>Flocon trouve un ami</t>
  </si>
  <si>
    <t>9783314212550</t>
  </si>
  <si>
    <t>Jacques et le haricot magique</t>
  </si>
  <si>
    <t>9783314210266</t>
  </si>
  <si>
    <t>Justine et La pierre de feu</t>
  </si>
  <si>
    <t>9783314017254</t>
  </si>
  <si>
    <t>9783314219726</t>
  </si>
  <si>
    <t>La toute petite bataille des chevaliers sans peur et sans soucis</t>
  </si>
  <si>
    <t>Le noël du petit bonhomme de neige</t>
  </si>
  <si>
    <t>9783314217463</t>
  </si>
  <si>
    <t>Le rossignol</t>
  </si>
  <si>
    <t>9783314219771</t>
  </si>
  <si>
    <t>Le tour du monde des animaux</t>
  </si>
  <si>
    <t>9783314207471</t>
  </si>
  <si>
    <t>9783314214806</t>
  </si>
  <si>
    <t>Petit frère loup</t>
  </si>
  <si>
    <t>9783314215612</t>
  </si>
  <si>
    <t>Tonny la flemme</t>
  </si>
  <si>
    <t>9783314213656</t>
  </si>
  <si>
    <t>Vite vite demain c'est Noël</t>
  </si>
  <si>
    <t>Octopus</t>
  </si>
  <si>
    <t>9782012601581</t>
  </si>
  <si>
    <t>Hotels design</t>
  </si>
  <si>
    <t>Beaux livres</t>
  </si>
  <si>
    <t>9782350003290</t>
  </si>
  <si>
    <t>Les trois mousquetaires</t>
  </si>
  <si>
    <t>9782350000718</t>
  </si>
  <si>
    <t>N°10 le pirate + cd</t>
  </si>
  <si>
    <t>9782358320450</t>
  </si>
  <si>
    <t>Atlas de l'art</t>
  </si>
  <si>
    <t>9782358320153</t>
  </si>
  <si>
    <t>Autoportraits</t>
  </si>
  <si>
    <t>9782358320429</t>
  </si>
  <si>
    <t>Beaux rèves</t>
  </si>
  <si>
    <t>9782358320566</t>
  </si>
  <si>
    <t>Des mots et des tableaux</t>
  </si>
  <si>
    <t>9782358320504</t>
  </si>
  <si>
    <t>Détails en pagaille</t>
  </si>
  <si>
    <t>9782915710328</t>
  </si>
  <si>
    <t>Douanier Rousseau</t>
  </si>
  <si>
    <t>9782358320580</t>
  </si>
  <si>
    <t>Etranges bizzareries de la nature</t>
  </si>
  <si>
    <t>La grande parade de L'art</t>
  </si>
  <si>
    <t>9782915710533</t>
  </si>
  <si>
    <t>L'art en formes, Kandinski</t>
  </si>
  <si>
    <t>9782915710427</t>
  </si>
  <si>
    <t>Le surréalisme</t>
  </si>
  <si>
    <t>9782358320603</t>
  </si>
  <si>
    <t>Les cinq sens</t>
  </si>
  <si>
    <t>9782358320535</t>
  </si>
  <si>
    <t>L'hyperréalisme</t>
  </si>
  <si>
    <t>9782358320283</t>
  </si>
  <si>
    <t>Livre de coloriage de la Renaissance</t>
  </si>
  <si>
    <t>9782952143851</t>
  </si>
  <si>
    <t>Magritte</t>
  </si>
  <si>
    <t>9782358320467</t>
  </si>
  <si>
    <t>Merveilleux Moyen age</t>
  </si>
  <si>
    <t>9782358320528</t>
  </si>
  <si>
    <t>Mondrian</t>
  </si>
  <si>
    <t>Premiers pas au Louvre</t>
  </si>
  <si>
    <t>9782358320641</t>
  </si>
  <si>
    <t>Puzzle art les animaux</t>
  </si>
  <si>
    <t>9782358320627</t>
  </si>
  <si>
    <t>Puzzle art les couleurs</t>
  </si>
  <si>
    <t>Pascal Petiot</t>
  </si>
  <si>
    <t>9782848140667</t>
  </si>
  <si>
    <t>Le cercle du dragon - Excalibur</t>
  </si>
  <si>
    <t>9782211057615</t>
  </si>
  <si>
    <t>Bonjour</t>
  </si>
  <si>
    <t>9782211074810</t>
  </si>
  <si>
    <t>Bonne nuit ma cocotte</t>
  </si>
  <si>
    <t>9782211201308</t>
  </si>
  <si>
    <t>Dans les pas de papa</t>
  </si>
  <si>
    <t>9782211096560</t>
  </si>
  <si>
    <t>Derrière la colline</t>
  </si>
  <si>
    <t>9782211200882</t>
  </si>
  <si>
    <t>Joyeux anniversaire Lola</t>
  </si>
  <si>
    <t>9782211086097</t>
  </si>
  <si>
    <t>La soupe aux miettes</t>
  </si>
  <si>
    <t>9782211064385</t>
  </si>
  <si>
    <t>Le bain d'Elias</t>
  </si>
  <si>
    <t>9782211090933</t>
  </si>
  <si>
    <t>Le roi sa femme et le petit prince</t>
  </si>
  <si>
    <t>9782211090513</t>
  </si>
  <si>
    <t>Les fantômes ca n'existe pas</t>
  </si>
  <si>
    <t>9782211083232</t>
  </si>
  <si>
    <t>Monstre ne me mange pas</t>
  </si>
  <si>
    <t>9782211093491</t>
  </si>
  <si>
    <t>N'aie pas peur teddy je te protegerai des animaux sauvages</t>
  </si>
  <si>
    <t>9782211026789</t>
  </si>
  <si>
    <t>Novembre au printemps</t>
  </si>
  <si>
    <t>9782211070508</t>
  </si>
  <si>
    <t>Ouh! Il fait noir</t>
  </si>
  <si>
    <t>9782211202046</t>
  </si>
  <si>
    <t>Prem's deu'z troi'z</t>
  </si>
  <si>
    <t>9782211200356</t>
  </si>
  <si>
    <t>Snif snif</t>
  </si>
  <si>
    <t>9782211201209</t>
  </si>
  <si>
    <t>Sur ma tête</t>
  </si>
  <si>
    <t>9782211097741</t>
  </si>
  <si>
    <t>Toujours</t>
  </si>
  <si>
    <t>9782211067119</t>
  </si>
  <si>
    <t>Tu m'aimes ou tu m'aimes pas ?</t>
  </si>
  <si>
    <t>9782211077972</t>
  </si>
  <si>
    <t>Une poule</t>
  </si>
  <si>
    <t>Petipol</t>
  </si>
  <si>
    <t>9782849490136</t>
  </si>
  <si>
    <t>La saison des vents d'anges</t>
  </si>
  <si>
    <t>9782753004382</t>
  </si>
  <si>
    <t>100 infos Chateaux et chevaliers</t>
  </si>
  <si>
    <t>9782753006775</t>
  </si>
  <si>
    <t>100 infos dans les sciences</t>
  </si>
  <si>
    <t>9782753004375</t>
  </si>
  <si>
    <t>100 infos Le corps humain</t>
  </si>
  <si>
    <t>9782753012066</t>
  </si>
  <si>
    <t>100 infos Roches et mineraux</t>
  </si>
  <si>
    <t>9782753015678</t>
  </si>
  <si>
    <t>500 infos à connaitre Les sciences</t>
  </si>
  <si>
    <t>9782753015661</t>
  </si>
  <si>
    <t>500 infos à connaitre l'histoire</t>
  </si>
  <si>
    <t>9782753006584</t>
  </si>
  <si>
    <t>Animaux de la ferme</t>
  </si>
  <si>
    <t>9782753006591</t>
  </si>
  <si>
    <t>Animaux en danger</t>
  </si>
  <si>
    <t>9782753006621</t>
  </si>
  <si>
    <t>Animaux et leurs records</t>
  </si>
  <si>
    <t>9782753006553</t>
  </si>
  <si>
    <t>Animaux prédateurs</t>
  </si>
  <si>
    <t>9782753015180</t>
  </si>
  <si>
    <t>Ce que j'aime à l'école</t>
  </si>
  <si>
    <t>9782753007956</t>
  </si>
  <si>
    <t>Chevaliers prêts pour la bataille</t>
  </si>
  <si>
    <t>Explorons l'histoire + cd</t>
  </si>
  <si>
    <t>9782753015159</t>
  </si>
  <si>
    <t>Je vais au lit</t>
  </si>
  <si>
    <t>9782753015197</t>
  </si>
  <si>
    <t>Journal d'une aventure au château</t>
  </si>
  <si>
    <t>La naissance d'une coccinelle</t>
  </si>
  <si>
    <t>Livre puzzle</t>
  </si>
  <si>
    <t>9782753014114</t>
  </si>
  <si>
    <t xml:space="preserve">Le temps d'une histoire de 5 minutes </t>
  </si>
  <si>
    <t>9782753009745</t>
  </si>
  <si>
    <t>9782753014480</t>
  </si>
  <si>
    <t>Les crocos aussi ont besoin de bisous</t>
  </si>
  <si>
    <t>9782753011502</t>
  </si>
  <si>
    <t>Les insectes</t>
  </si>
  <si>
    <t>9782753014312</t>
  </si>
  <si>
    <t>Les pictodinos</t>
  </si>
  <si>
    <t>9782753013438</t>
  </si>
  <si>
    <t>Moi aussi je serai boulanger</t>
  </si>
  <si>
    <t>9782753013452</t>
  </si>
  <si>
    <t>Moi aussi je serai fermier</t>
  </si>
  <si>
    <t>9782753009141</t>
  </si>
  <si>
    <t>Moi aussi je serai footballeur</t>
  </si>
  <si>
    <t>9782753009059</t>
  </si>
  <si>
    <t>Moi aussi je serai pilote automobile</t>
  </si>
  <si>
    <t>9782753013421</t>
  </si>
  <si>
    <t>Moi aussi je serai pilote de ligne</t>
  </si>
  <si>
    <t>9782753013445</t>
  </si>
  <si>
    <t>Moi aussi je serai vétérinaire</t>
  </si>
  <si>
    <t>9782753012547</t>
  </si>
  <si>
    <t>Observe comment sauver la planête</t>
  </si>
  <si>
    <t>9782753013155</t>
  </si>
  <si>
    <t>pt juniors les comportements</t>
  </si>
  <si>
    <t>9782844591272</t>
  </si>
  <si>
    <t>Plume de carotte</t>
  </si>
  <si>
    <t>9782915810165</t>
  </si>
  <si>
    <t>Pocket</t>
  </si>
  <si>
    <t>9782266167680</t>
  </si>
  <si>
    <t>Déviances</t>
  </si>
  <si>
    <t>9782700235289</t>
  </si>
  <si>
    <t>B comme amour</t>
  </si>
  <si>
    <t>9782700236118</t>
  </si>
  <si>
    <t>Derrière les volets</t>
  </si>
  <si>
    <t>9782700234329</t>
  </si>
  <si>
    <t>Etranges disparitions</t>
  </si>
  <si>
    <t>9782700232974</t>
  </si>
  <si>
    <t>Extraterrestres appellent CM1</t>
  </si>
  <si>
    <t>9782700237351</t>
  </si>
  <si>
    <t>Jack et le haricot magique</t>
  </si>
  <si>
    <t>9782700234824</t>
  </si>
  <si>
    <t>Koumba la douce et koumba la méchante</t>
  </si>
  <si>
    <t>9782700237306</t>
  </si>
  <si>
    <t>La baby_sitter, mon frère et moi</t>
  </si>
  <si>
    <t>9782700235036</t>
  </si>
  <si>
    <t>La bataille des cabanes</t>
  </si>
  <si>
    <t>9782700235326</t>
  </si>
  <si>
    <t>La drôle de vie d'archie</t>
  </si>
  <si>
    <t>9782700237887</t>
  </si>
  <si>
    <t>La fille de 3ème B</t>
  </si>
  <si>
    <t>9782700232295</t>
  </si>
  <si>
    <t>La grande évasion des cochons</t>
  </si>
  <si>
    <t>9782700235616</t>
  </si>
  <si>
    <t>La maxi fête d'Agathe</t>
  </si>
  <si>
    <t>9782700234312</t>
  </si>
  <si>
    <t>L'auteur sans visage</t>
  </si>
  <si>
    <t>9782700231464</t>
  </si>
  <si>
    <t>Le château de tous les dangers</t>
  </si>
  <si>
    <t>9782700234770</t>
  </si>
  <si>
    <t>Le fil de nuage</t>
  </si>
  <si>
    <t>9782700235005</t>
  </si>
  <si>
    <t>Le mangeur d'ogres</t>
  </si>
  <si>
    <t>9782700234343</t>
  </si>
  <si>
    <t>Le message caché</t>
  </si>
  <si>
    <t>9782700231274</t>
  </si>
  <si>
    <t>L'énigme des sept dragons</t>
  </si>
  <si>
    <t>9782700231373</t>
  </si>
  <si>
    <t>Léo a disparu</t>
  </si>
  <si>
    <t>9782700232301</t>
  </si>
  <si>
    <t>L'été des jambes cassées</t>
  </si>
  <si>
    <t>9782700234367</t>
  </si>
  <si>
    <t>L'île invisible</t>
  </si>
  <si>
    <t>9782700235555</t>
  </si>
  <si>
    <t>Mathis et le marron magique</t>
  </si>
  <si>
    <t>9782700237962</t>
  </si>
  <si>
    <t>Mon ange</t>
  </si>
  <si>
    <t>9782700235609</t>
  </si>
  <si>
    <t>Noé docteur de la terre</t>
  </si>
  <si>
    <t>9782700234350</t>
  </si>
  <si>
    <t>Nuit blanche à l'hotel</t>
  </si>
  <si>
    <t>9782700229271</t>
  </si>
  <si>
    <t>Panique sur le Télésiège</t>
  </si>
  <si>
    <t>9782700234978</t>
  </si>
  <si>
    <t>Papa est un super héros</t>
  </si>
  <si>
    <t>9782700237337</t>
  </si>
  <si>
    <t>Plus petit que soi</t>
  </si>
  <si>
    <t>9782700237405</t>
  </si>
  <si>
    <t>Princesse melody</t>
  </si>
  <si>
    <t>9782700237986</t>
  </si>
  <si>
    <t>Rom, roman, romane</t>
  </si>
  <si>
    <t>9782700227260</t>
  </si>
  <si>
    <t>Tous avec Manon</t>
  </si>
  <si>
    <t>9782700237375</t>
  </si>
  <si>
    <t>Un poney au balcon</t>
  </si>
  <si>
    <t>9782700229172</t>
  </si>
  <si>
    <t>Un printemps vert panique</t>
  </si>
  <si>
    <t xml:space="preserve">Renaissance du livre </t>
  </si>
  <si>
    <t>9782804609122</t>
  </si>
  <si>
    <t>Gaston le dragon</t>
  </si>
  <si>
    <t>9782849141311</t>
  </si>
  <si>
    <t>A chacun sa culotte</t>
  </si>
  <si>
    <t>9782849141267</t>
  </si>
  <si>
    <t>Faut le dire vite</t>
  </si>
  <si>
    <t>9782849141335</t>
  </si>
  <si>
    <t>9782849141182</t>
  </si>
  <si>
    <t>Le calendrier du père Noël</t>
  </si>
  <si>
    <t>9782849141502</t>
  </si>
  <si>
    <t>Le sapin de Noël</t>
  </si>
  <si>
    <t>9782849141342</t>
  </si>
  <si>
    <t>Les aventures de Pinocchio</t>
  </si>
  <si>
    <t>9782849141298</t>
  </si>
  <si>
    <t>Un rat qui dit n'importe quoi</t>
  </si>
  <si>
    <t>Seuil jeunesse</t>
  </si>
  <si>
    <t>9782020679763</t>
  </si>
  <si>
    <t>Chefs d'œuvres à la loupe</t>
  </si>
  <si>
    <t>9782021020694</t>
  </si>
  <si>
    <t>Dragons</t>
  </si>
  <si>
    <t>9782020994767</t>
  </si>
  <si>
    <t>La belle aux ours naims</t>
  </si>
  <si>
    <t>9782020416498</t>
  </si>
  <si>
    <t>Ma peau d'âne</t>
  </si>
  <si>
    <t>9782020660495</t>
  </si>
  <si>
    <t>Mon chat le plus bête du monde</t>
  </si>
  <si>
    <t>9782020235365</t>
  </si>
  <si>
    <t>Phénomènes futur</t>
  </si>
  <si>
    <t>9782020960847</t>
  </si>
  <si>
    <t>Pourquoi le tigre ne grimpe pas aux arbres</t>
  </si>
  <si>
    <t>Livres à conter</t>
  </si>
  <si>
    <t>Solar</t>
  </si>
  <si>
    <t>9782263043994</t>
  </si>
  <si>
    <t>Destination manchots</t>
  </si>
  <si>
    <t>9782263043963</t>
  </si>
  <si>
    <t>Destination ours</t>
  </si>
  <si>
    <t>Soline éditions</t>
  </si>
  <si>
    <t>9782876775091</t>
  </si>
  <si>
    <t>Connaitre l'eau</t>
  </si>
  <si>
    <t>9782732038360</t>
  </si>
  <si>
    <t>La vie d'un mousse au temps des caravelles</t>
  </si>
  <si>
    <t>9782732039077</t>
  </si>
  <si>
    <t>Mariétou kissaitou</t>
  </si>
  <si>
    <t>9782732039107</t>
  </si>
  <si>
    <t>Mon histoire préférée</t>
  </si>
  <si>
    <t>9782732036984</t>
  </si>
  <si>
    <t>Ramsès II, futur Pharaon</t>
  </si>
  <si>
    <t>9782848504484</t>
  </si>
  <si>
    <t>Les animaux racontés aux petits curieux</t>
  </si>
  <si>
    <t>9782354810160</t>
  </si>
  <si>
    <t>A la fête des animaux</t>
  </si>
  <si>
    <t>9782354810429</t>
  </si>
  <si>
    <t>Je ne veux pas dormir</t>
  </si>
  <si>
    <t>9782354810771</t>
  </si>
  <si>
    <t>Le capitaine Pff et le dragon rouge</t>
  </si>
  <si>
    <t>9782354810474</t>
  </si>
  <si>
    <t>Les mots et leur contraire</t>
  </si>
  <si>
    <t>9782354810320</t>
  </si>
  <si>
    <t>L'histoire de la tartine qui tombe toujours du bon coté</t>
  </si>
  <si>
    <t>9782354810788</t>
  </si>
  <si>
    <t>Lili pantouflette</t>
  </si>
  <si>
    <t>9782354810306</t>
  </si>
  <si>
    <t>Mon grand livre des animaux</t>
  </si>
  <si>
    <t>9782354810573</t>
  </si>
  <si>
    <t>Mon grand livre des papas</t>
  </si>
  <si>
    <t>9782354810467</t>
  </si>
  <si>
    <t>Mon grand livre des pirates</t>
  </si>
  <si>
    <t>9782354810269</t>
  </si>
  <si>
    <t>Ouki</t>
  </si>
  <si>
    <t>9782354810221</t>
  </si>
  <si>
    <t>T'es plus maman</t>
  </si>
  <si>
    <t>Tourbillon</t>
  </si>
  <si>
    <t>9782848014869</t>
  </si>
  <si>
    <t>Le retour d'Ulysse</t>
  </si>
  <si>
    <t>Les neufs reines</t>
  </si>
  <si>
    <t>Une histoire d'enfant</t>
  </si>
  <si>
    <t>Le chat botté</t>
  </si>
  <si>
    <t>9780746072561</t>
  </si>
  <si>
    <t>La reine des neiges</t>
  </si>
  <si>
    <t>9780746065389</t>
  </si>
  <si>
    <t>Le dinosaure</t>
  </si>
  <si>
    <t>9780746053782</t>
  </si>
  <si>
    <t>Les rubans de Julie</t>
  </si>
  <si>
    <t>9782849640326</t>
  </si>
  <si>
    <t>9782719107874</t>
  </si>
  <si>
    <t>C'est mon avion</t>
  </si>
  <si>
    <t>9782719108000</t>
  </si>
  <si>
    <t>Dani l'ombre de Quin Shi</t>
  </si>
  <si>
    <t>9782719108086</t>
  </si>
  <si>
    <t>La tapisserie de soie</t>
  </si>
  <si>
    <t>9782719108062</t>
  </si>
  <si>
    <t>L'arbre à contes</t>
  </si>
  <si>
    <t>9788498205800</t>
  </si>
  <si>
    <t>Le manchot</t>
  </si>
  <si>
    <t>Thème</t>
  </si>
  <si>
    <t>EAN 13 DE L'ARTICLE</t>
  </si>
  <si>
    <t>CODE DE DISPONIBILITE</t>
  </si>
  <si>
    <t>TYPE DE PRIX</t>
  </si>
  <si>
    <t>PRIX TTC</t>
  </si>
  <si>
    <t>CLASSIFICATION DE REMISE</t>
  </si>
  <si>
    <t>TAUX DE TVA1</t>
  </si>
  <si>
    <t>MONTANT HT1</t>
  </si>
  <si>
    <t>TAUX DE TVA2</t>
  </si>
  <si>
    <t>MONTANT HT2</t>
  </si>
  <si>
    <t>TAUX DE TVA3</t>
  </si>
  <si>
    <t>MONTANT HT3</t>
  </si>
  <si>
    <t>CODE RETOUR</t>
  </si>
  <si>
    <t>CODE PRIX</t>
  </si>
  <si>
    <t>DATE DE PARUTION</t>
  </si>
  <si>
    <t>TYPE DE PRODUIT</t>
  </si>
  <si>
    <t>LIBELLE STANDARD</t>
  </si>
  <si>
    <t>EPAISSEUR</t>
  </si>
  <si>
    <t>LARGEUR</t>
  </si>
  <si>
    <t>HAUTEUR</t>
  </si>
  <si>
    <t>POIDS</t>
  </si>
  <si>
    <t>LIBELLE ETENDU</t>
  </si>
  <si>
    <t>EDITEUR</t>
  </si>
  <si>
    <t>COLLECTION</t>
  </si>
  <si>
    <t>AUTEUR</t>
  </si>
  <si>
    <t>THEME</t>
  </si>
  <si>
    <t>NOMBRE DE REFERENCES</t>
  </si>
  <si>
    <t>DATE DE CREATION</t>
  </si>
  <si>
    <t>DATE DE DERNIERE MODIFICATION</t>
  </si>
  <si>
    <t>DATE D'APPLICATION DU TARIF FUTUR</t>
  </si>
  <si>
    <t>PRIX</t>
  </si>
  <si>
    <t>TAUX TVA2</t>
  </si>
  <si>
    <t>TAUX TVA3</t>
  </si>
  <si>
    <t>GENCOD DEMANDEUR</t>
  </si>
  <si>
    <t>DATE DE TRAITEMENT DU FICHIER</t>
  </si>
  <si>
    <t>9782130546825</t>
  </si>
  <si>
    <t>20081010</t>
  </si>
  <si>
    <t xml:space="preserve">1 </t>
  </si>
  <si>
    <t>00015000</t>
  </si>
  <si>
    <t xml:space="preserve">  </t>
  </si>
  <si>
    <t>0550</t>
  </si>
  <si>
    <t>00014220</t>
  </si>
  <si>
    <t xml:space="preserve">    </t>
  </si>
  <si>
    <t xml:space="preserve">        </t>
  </si>
  <si>
    <t>1</t>
  </si>
  <si>
    <t>20050302</t>
  </si>
  <si>
    <t>01</t>
  </si>
  <si>
    <t xml:space="preserve">      </t>
  </si>
  <si>
    <t>PROPOS SUR DES PHILOSOPHE</t>
  </si>
  <si>
    <t>0011</t>
  </si>
  <si>
    <t>0125</t>
  </si>
  <si>
    <t>0190</t>
  </si>
  <si>
    <t>0000200</t>
  </si>
  <si>
    <t>PROPOS SUR DES PHILOSOPHES</t>
  </si>
  <si>
    <t>PUF</t>
  </si>
  <si>
    <t xml:space="preserve">QUADRIGE                           </t>
  </si>
  <si>
    <t>ALAIN</t>
  </si>
  <si>
    <t xml:space="preserve">          </t>
  </si>
  <si>
    <t>0000</t>
  </si>
  <si>
    <t xml:space="preserve">             </t>
  </si>
  <si>
    <t>20041227</t>
  </si>
  <si>
    <t/>
  </si>
  <si>
    <t>3025593020900</t>
  </si>
  <si>
    <t>Benoit</t>
  </si>
  <si>
    <t>9782700031294</t>
  </si>
  <si>
    <t>Alphabeurk</t>
  </si>
  <si>
    <t>9782324000775</t>
  </si>
  <si>
    <t>365 questions et leur réponses</t>
  </si>
  <si>
    <t>9782700017007</t>
  </si>
  <si>
    <t>Les nouvelle histoires du soir contes et légendes</t>
  </si>
  <si>
    <t>9782700030860</t>
  </si>
  <si>
    <t>le bonnet de lapinus</t>
  </si>
  <si>
    <t>9782700028225</t>
  </si>
  <si>
    <t>Comme papa</t>
  </si>
  <si>
    <t>9782700027518</t>
  </si>
  <si>
    <t>Les fables de la fontaine</t>
  </si>
  <si>
    <t>9782700029932</t>
  </si>
  <si>
    <t>50 surprises chez les pompiers</t>
  </si>
  <si>
    <t>petite plume s'envole</t>
  </si>
  <si>
    <t>9782700026733</t>
  </si>
  <si>
    <t>un zoo dans le frigo</t>
  </si>
  <si>
    <t>9782878813722</t>
  </si>
  <si>
    <t>Barbapapa et les labyrinthes</t>
  </si>
  <si>
    <t>9782878813717</t>
  </si>
  <si>
    <t>Barbapapa et les couleurs</t>
  </si>
  <si>
    <t>9782878819717</t>
  </si>
  <si>
    <t>Barbapapa l'orchestre</t>
  </si>
  <si>
    <t>9782878819700</t>
  </si>
  <si>
    <t>Barbapapa la robe</t>
  </si>
  <si>
    <t>9782278052103</t>
  </si>
  <si>
    <t>la souris et le voleur</t>
  </si>
  <si>
    <t>9782278056903</t>
  </si>
  <si>
    <t>la mare aux aveux</t>
  </si>
  <si>
    <t>9782013913195</t>
  </si>
  <si>
    <t>Un drole de chapeau</t>
  </si>
  <si>
    <t>9782751000706</t>
  </si>
  <si>
    <t>toute rouge</t>
  </si>
  <si>
    <t>Bas les masques</t>
  </si>
  <si>
    <t>9782751000744</t>
  </si>
  <si>
    <t>petite furie</t>
  </si>
  <si>
    <t>9782751000737</t>
  </si>
  <si>
    <t>9782751000690</t>
  </si>
  <si>
    <t>tous à l'eau</t>
  </si>
  <si>
    <t>9782751000713</t>
  </si>
  <si>
    <t>c'est la rentrée</t>
  </si>
  <si>
    <t>9782013934794</t>
  </si>
  <si>
    <t>Racontes moi 15 histoires pour rire</t>
  </si>
  <si>
    <t>9782013933889</t>
  </si>
  <si>
    <t>Racontes moi 15 histoires d'animaux</t>
  </si>
  <si>
    <t>9782013911344</t>
  </si>
  <si>
    <t>Vacances à cocolulu</t>
  </si>
  <si>
    <t>9782013932110</t>
  </si>
  <si>
    <t>Les plus beaux contes de mon enfance</t>
  </si>
  <si>
    <t>Olivia et le stand de limonade</t>
  </si>
  <si>
    <t>9782012268234</t>
  </si>
  <si>
    <t>9782218752230</t>
  </si>
  <si>
    <t>Mon dico des animaux</t>
  </si>
  <si>
    <t>9782218752223</t>
  </si>
  <si>
    <t>Mon dico des délices</t>
  </si>
  <si>
    <t>Mon dico de l'école</t>
  </si>
  <si>
    <t>9782218752216</t>
  </si>
  <si>
    <t>l'amoureux</t>
  </si>
  <si>
    <t>9782012264663</t>
  </si>
  <si>
    <t>Zekeye et le grand méchant Nia</t>
  </si>
  <si>
    <t>9782012264557</t>
  </si>
  <si>
    <t>Zekeye est tout petit</t>
  </si>
  <si>
    <t>9782012248076</t>
  </si>
  <si>
    <t>Monsieur Bizarre</t>
  </si>
  <si>
    <t>9782012245587</t>
  </si>
  <si>
    <t>Monsieur maladroit</t>
  </si>
  <si>
    <t>9782012248038</t>
  </si>
  <si>
    <t>Monsieur Atchoum</t>
  </si>
  <si>
    <t>9782012245556</t>
  </si>
  <si>
    <t>Monsieur Grincheux</t>
  </si>
  <si>
    <t>Les animaux</t>
  </si>
  <si>
    <t>9782011600851</t>
  </si>
  <si>
    <t>Passe passe calcul CM2</t>
  </si>
  <si>
    <t>EDDL</t>
  </si>
  <si>
    <t>9782237004556</t>
  </si>
  <si>
    <t>Les trois bouquetins</t>
  </si>
  <si>
    <t>9782246497417</t>
  </si>
  <si>
    <t>Gare aux dragounes</t>
  </si>
  <si>
    <t>9782013911917</t>
  </si>
  <si>
    <t>123 Les chiffres</t>
  </si>
  <si>
    <t>9782013914611</t>
  </si>
  <si>
    <t>La belle madame Lola</t>
  </si>
  <si>
    <t>9782012263093</t>
  </si>
  <si>
    <t>Le bonhomme de pain d'épice</t>
  </si>
  <si>
    <t>9782012255661</t>
  </si>
  <si>
    <t>Boucle d'or</t>
  </si>
  <si>
    <t>9782012259638</t>
  </si>
  <si>
    <t>Le vilain petit canard</t>
  </si>
  <si>
    <t>9782013929974</t>
  </si>
  <si>
    <t>Les dents de ma maman</t>
  </si>
  <si>
    <t>9782012259829</t>
  </si>
  <si>
    <t>Emile &amp; Lilou la balancoire</t>
  </si>
  <si>
    <t>9782012259805</t>
  </si>
  <si>
    <t>Emile &amp; Lilou la peinture</t>
  </si>
  <si>
    <t>9782092523681</t>
  </si>
  <si>
    <t>Mon carnet vietnamien</t>
  </si>
  <si>
    <t>Les plus belles contines et poésies de mon enfance</t>
  </si>
  <si>
    <t>9782013935708</t>
  </si>
  <si>
    <t>Le crocodile qui avait peur de l'eau</t>
  </si>
  <si>
    <t>9782013935081</t>
  </si>
  <si>
    <t>La folle escapade de mr rien ne traine</t>
  </si>
  <si>
    <t>9783314219566</t>
  </si>
  <si>
    <t>A l'assault du grand hotel</t>
  </si>
  <si>
    <t>Le baron de Munchausen</t>
  </si>
  <si>
    <t>Hic</t>
  </si>
  <si>
    <t>9783314219245</t>
  </si>
  <si>
    <t>9783314219757</t>
  </si>
  <si>
    <t>Théo et croco</t>
  </si>
  <si>
    <t>9782215098294</t>
  </si>
  <si>
    <t>Histoires du soir</t>
  </si>
  <si>
    <t>9782215071259</t>
  </si>
  <si>
    <t>Mon tout premier livre de modelage</t>
  </si>
  <si>
    <t>9782215087366</t>
  </si>
  <si>
    <t>Petite imagerie les egyptiens</t>
  </si>
  <si>
    <t>9782215104698</t>
  </si>
  <si>
    <t>Gde imagerie le corps</t>
  </si>
  <si>
    <t>9782215106425</t>
  </si>
  <si>
    <t>Gde imagerie l'histoire de France</t>
  </si>
  <si>
    <t>9782215065982</t>
  </si>
  <si>
    <t>Gde imagerie les planetes</t>
  </si>
  <si>
    <t>9782215106708</t>
  </si>
  <si>
    <t>Gde imagerie le cyclisme</t>
  </si>
  <si>
    <t>9782215069348</t>
  </si>
  <si>
    <t>Gde imagerie le guerre 14-18</t>
  </si>
  <si>
    <t>9782215087427</t>
  </si>
  <si>
    <t>Gde imagerie la terre</t>
  </si>
  <si>
    <t>le livre d'eveil 0-3 ans</t>
  </si>
  <si>
    <t>documentaire</t>
  </si>
  <si>
    <t>9782350002712</t>
  </si>
  <si>
    <t>Les soldats qui ne voulaient plus faire la guerre</t>
  </si>
  <si>
    <t>9782350000589</t>
  </si>
  <si>
    <t>petit Tom et la tata qui pique</t>
  </si>
  <si>
    <t>9782911013591</t>
  </si>
  <si>
    <t>le tintouin des copains</t>
  </si>
  <si>
    <t>Dans le jardin des reines</t>
  </si>
  <si>
    <t>9782911013980</t>
  </si>
  <si>
    <t>9782911013744</t>
  </si>
  <si>
    <t>une énorme faim de loup</t>
  </si>
  <si>
    <t>9782352630326</t>
  </si>
  <si>
    <t>mon plus proche cousin</t>
  </si>
  <si>
    <t>9782352630555</t>
  </si>
  <si>
    <t>sitot dit sitot fées</t>
  </si>
  <si>
    <t>9782352630401</t>
  </si>
  <si>
    <t>quelle chance tu as</t>
  </si>
  <si>
    <t>9782911013928</t>
  </si>
  <si>
    <t>le reveil</t>
  </si>
  <si>
    <t>9782352630531</t>
  </si>
  <si>
    <t>le tigre mange t'il de l'herbe</t>
  </si>
  <si>
    <t>9782352630142</t>
  </si>
  <si>
    <t>adresses sous marines</t>
  </si>
  <si>
    <t>9782911013867</t>
  </si>
  <si>
    <t>Jour de vote à Sabana</t>
  </si>
  <si>
    <t>9782352630043</t>
  </si>
  <si>
    <t>La colère d'Albert</t>
  </si>
  <si>
    <t>etre</t>
  </si>
  <si>
    <t>9782844070166</t>
  </si>
  <si>
    <t>Nours</t>
  </si>
  <si>
    <t>9782844070258</t>
  </si>
  <si>
    <t>Léonard</t>
  </si>
  <si>
    <t>9782844070005</t>
  </si>
  <si>
    <t>Chonchon</t>
  </si>
  <si>
    <t>balivernes</t>
  </si>
  <si>
    <t>9782350670393</t>
  </si>
  <si>
    <t>Doux comme un souvenir</t>
  </si>
  <si>
    <t>9782350670232</t>
  </si>
  <si>
    <t>Devant chez moi</t>
  </si>
  <si>
    <t>philomene</t>
  </si>
  <si>
    <t>9782918803010</t>
  </si>
  <si>
    <t>un grand cri de souris</t>
  </si>
  <si>
    <t>9782360800114</t>
  </si>
  <si>
    <t>La nuit</t>
  </si>
  <si>
    <t>9782360800131</t>
  </si>
  <si>
    <t>Pfipo</t>
  </si>
  <si>
    <t>livre jeux</t>
  </si>
  <si>
    <t>9782350670119</t>
  </si>
  <si>
    <t>la balade du père grégoire</t>
  </si>
  <si>
    <t>lou marine</t>
  </si>
  <si>
    <t>9782350670331</t>
  </si>
  <si>
    <t>la fête foraine de gus</t>
  </si>
  <si>
    <t>9782350670027</t>
  </si>
  <si>
    <t>9782753011199</t>
  </si>
  <si>
    <t>9782745949875</t>
  </si>
  <si>
    <t>52 recettes de gouter pour les enfants</t>
  </si>
  <si>
    <t>9782745921222</t>
  </si>
  <si>
    <t>Mes bijoux en pate à cuire</t>
  </si>
  <si>
    <t>9782745950345</t>
  </si>
  <si>
    <t>Duo au galop</t>
  </si>
  <si>
    <t>Sarbacane</t>
  </si>
  <si>
    <t>9782848652764</t>
  </si>
  <si>
    <t>La revanche des aubergines</t>
  </si>
  <si>
    <t>9782848653105</t>
  </si>
  <si>
    <t>Scherlock holmes</t>
  </si>
  <si>
    <t>9782848652467</t>
  </si>
  <si>
    <t>Le jour avant le lendemain</t>
  </si>
  <si>
    <t>id livres</t>
  </si>
  <si>
    <t>9782747900874</t>
  </si>
  <si>
    <t>les arbres</t>
  </si>
  <si>
    <t>9782747900584</t>
  </si>
  <si>
    <t>les fleuves</t>
  </si>
  <si>
    <t>9782747024099</t>
  </si>
  <si>
    <t>Le kid</t>
  </si>
  <si>
    <t>9782745929730</t>
  </si>
  <si>
    <t>Derrière la porte mon papa</t>
  </si>
  <si>
    <t>9782745944832</t>
  </si>
  <si>
    <t>l'histoire de France en image</t>
  </si>
  <si>
    <t>9782745924131</t>
  </si>
  <si>
    <t>le monde selon moi</t>
  </si>
  <si>
    <t>9782745937568</t>
  </si>
  <si>
    <t>c'est bien</t>
  </si>
  <si>
    <t>9782745940698</t>
  </si>
  <si>
    <t>je veux qu'on m'aime</t>
  </si>
  <si>
    <t>9782745912466</t>
  </si>
  <si>
    <t>Un bon point pour zoe</t>
  </si>
  <si>
    <t>9782745931580</t>
  </si>
  <si>
    <t>Au coin de la rue</t>
  </si>
  <si>
    <t>9782745931542</t>
  </si>
  <si>
    <t>Le show des animaux</t>
  </si>
  <si>
    <t>9782849141557</t>
  </si>
  <si>
    <t>La princesse de chiffon</t>
  </si>
  <si>
    <t>9782849140260</t>
  </si>
  <si>
    <t>et si on disait des betises</t>
  </si>
  <si>
    <t>9782849140741</t>
  </si>
  <si>
    <t>Contes du mercredi volume 1</t>
  </si>
  <si>
    <t>9782849140949</t>
  </si>
  <si>
    <t>Contes du mercredi volume 2</t>
  </si>
  <si>
    <t>9782849141779</t>
  </si>
  <si>
    <t>Le pingouin marche moi aussi</t>
  </si>
  <si>
    <t>9782849141786</t>
  </si>
  <si>
    <t>Le lézard se chauffe moi aussi</t>
  </si>
  <si>
    <t>9782849141434</t>
  </si>
  <si>
    <t>Dis bonjour à la petite souris</t>
  </si>
  <si>
    <t>9782849141571</t>
  </si>
  <si>
    <t>9782849141809</t>
  </si>
  <si>
    <t>Histoire de poche</t>
  </si>
  <si>
    <t>9782849141670</t>
  </si>
  <si>
    <t>Gloups</t>
  </si>
  <si>
    <t>9782849141168</t>
  </si>
  <si>
    <t>L'alphabet des zozos</t>
  </si>
  <si>
    <t>9782849140772</t>
  </si>
  <si>
    <t>Peau d'âne</t>
  </si>
  <si>
    <t>9782849140970</t>
  </si>
  <si>
    <t>9782849142202</t>
  </si>
  <si>
    <t>Pierrot Pierette</t>
  </si>
  <si>
    <t>Petit louis</t>
  </si>
  <si>
    <t>9782914721592</t>
  </si>
  <si>
    <t>Sylvain et sylvette Tome 6</t>
  </si>
  <si>
    <t>Alix la tiare d'Oribal</t>
  </si>
  <si>
    <t>Alix l'intrepide</t>
  </si>
  <si>
    <t>9782357100916</t>
  </si>
  <si>
    <t>l'odyssée</t>
  </si>
  <si>
    <t>Glénat</t>
  </si>
  <si>
    <t>9782357100824</t>
  </si>
  <si>
    <t>L'île aux trésors</t>
  </si>
  <si>
    <t>9782357100862</t>
  </si>
  <si>
    <t>9782357100961</t>
  </si>
  <si>
    <t>Oliver twist</t>
  </si>
  <si>
    <t>9782357101005</t>
  </si>
  <si>
    <t>Robinson crusoé</t>
  </si>
  <si>
    <t>9782357100893</t>
  </si>
  <si>
    <t>contes des milles et une nuit</t>
  </si>
  <si>
    <t>9782700941012</t>
  </si>
  <si>
    <t>La nuit du yorg</t>
  </si>
  <si>
    <t>Lecureux</t>
  </si>
  <si>
    <t>9782913567252</t>
  </si>
  <si>
    <t>rahan la liane magique</t>
  </si>
  <si>
    <t>9782913567504</t>
  </si>
  <si>
    <t>rahan l'incroyable romain la roche</t>
  </si>
  <si>
    <t>9782913567405</t>
  </si>
  <si>
    <t>rahan la horde des bannis</t>
  </si>
  <si>
    <t>9782203045804</t>
  </si>
  <si>
    <t>Tintin cock en stock</t>
  </si>
  <si>
    <t>9782205068252</t>
  </si>
  <si>
    <t>un plan sur la comete</t>
  </si>
  <si>
    <t>9782205067583</t>
  </si>
  <si>
    <t>L'armure du Jakolass</t>
  </si>
  <si>
    <t>la traversée du disert</t>
  </si>
  <si>
    <t>Alix le septre de carthage</t>
  </si>
  <si>
    <t>Pas si rikiki</t>
  </si>
  <si>
    <t>9782877674738</t>
  </si>
  <si>
    <t>Trésors des jeux olympiques</t>
  </si>
  <si>
    <t>9782263046469</t>
  </si>
  <si>
    <t>9782745922496</t>
  </si>
  <si>
    <t>contes mr renard</t>
  </si>
  <si>
    <t>9782070528752</t>
  </si>
  <si>
    <t>Vladimir petit vampire</t>
  </si>
  <si>
    <t>9782070511006</t>
  </si>
  <si>
    <t>Mes sorties</t>
  </si>
  <si>
    <t>9782745937087</t>
  </si>
  <si>
    <t>La nuit la animaux</t>
  </si>
  <si>
    <t>9782745938053</t>
  </si>
  <si>
    <t>Mes petits docs les chevaliers</t>
  </si>
  <si>
    <t>9782745955562</t>
  </si>
  <si>
    <t>Mes petits docs les trains</t>
  </si>
  <si>
    <t>9782848014494</t>
  </si>
  <si>
    <t>Mais qui est dons Oscar</t>
  </si>
  <si>
    <t>9782848013480</t>
  </si>
  <si>
    <t>Cours vite basile</t>
  </si>
  <si>
    <t>9782848012155</t>
  </si>
  <si>
    <t>raconte moi un conte du monde</t>
  </si>
  <si>
    <t>9782848014326</t>
  </si>
  <si>
    <t>le petit inventeur</t>
  </si>
  <si>
    <t>9782848015897</t>
  </si>
  <si>
    <t>Le petit bonhomme de pain d'épice</t>
  </si>
  <si>
    <t>9782848013886</t>
  </si>
  <si>
    <t>9782848015453</t>
  </si>
  <si>
    <t>9782747023108</t>
  </si>
  <si>
    <t>ou est le chat</t>
  </si>
  <si>
    <t>9782227701489</t>
  </si>
  <si>
    <t>contes d'éléphanteau grenouille</t>
  </si>
  <si>
    <t>9782747005838</t>
  </si>
  <si>
    <t>contes d'ailleurs</t>
  </si>
  <si>
    <t>9782747009126</t>
  </si>
  <si>
    <t>Le grand méchant livre du loup</t>
  </si>
  <si>
    <t>9782747021883</t>
  </si>
  <si>
    <t>Shiro le petit chat blanc</t>
  </si>
  <si>
    <t>9782747021937</t>
  </si>
  <si>
    <t>bouh</t>
  </si>
  <si>
    <t>9782747038928</t>
  </si>
  <si>
    <t>Croqu en bouille</t>
  </si>
  <si>
    <t>9782747023887</t>
  </si>
  <si>
    <t>Le grand amour de Bo l'ourson</t>
  </si>
  <si>
    <t>9782747025126</t>
  </si>
  <si>
    <t>Une pomme pour deux</t>
  </si>
  <si>
    <t>9782747001151</t>
  </si>
  <si>
    <t>sam nounours se fache</t>
  </si>
  <si>
    <t>9782747001137</t>
  </si>
  <si>
    <t>Sam sam le cauchemard</t>
  </si>
  <si>
    <t>9782747004428</t>
  </si>
  <si>
    <t>Sam sam l'école des héros</t>
  </si>
  <si>
    <t>Les gromorigolos</t>
  </si>
  <si>
    <t>9782747001120</t>
  </si>
  <si>
    <t>9782747024082</t>
  </si>
  <si>
    <t>La ruée vers l'or</t>
  </si>
  <si>
    <t>9782848015255</t>
  </si>
  <si>
    <t>Le thé des nuages</t>
  </si>
  <si>
    <t>9782848014210</t>
  </si>
  <si>
    <t>Ella une bonne idée</t>
  </si>
  <si>
    <t>9782848011684</t>
  </si>
  <si>
    <t>l'enfant d'éléphant</t>
  </si>
  <si>
    <t>9782848015057</t>
  </si>
  <si>
    <t>Des millions de flocons</t>
  </si>
  <si>
    <t>9782848014296</t>
  </si>
  <si>
    <t>Les pirates</t>
  </si>
  <si>
    <t>9782713020858</t>
  </si>
  <si>
    <t>le golf</t>
  </si>
  <si>
    <t>le roller</t>
  </si>
  <si>
    <t>L'édune</t>
  </si>
  <si>
    <t>9782353190072</t>
  </si>
  <si>
    <t>papa contre Trucman</t>
  </si>
  <si>
    <t>9782753002456</t>
  </si>
  <si>
    <t>1er imagier francais arabe</t>
  </si>
  <si>
    <t>gisserot</t>
  </si>
  <si>
    <t>atlas mondial</t>
  </si>
  <si>
    <t>atlas</t>
  </si>
  <si>
    <t>9782754208794</t>
  </si>
  <si>
    <t>Découvre le vikings</t>
  </si>
  <si>
    <t>9782754209687</t>
  </si>
  <si>
    <t>Découvre les chevaliers</t>
  </si>
  <si>
    <t>9782754209670</t>
  </si>
  <si>
    <t>Découvre l'egypthe</t>
  </si>
  <si>
    <t>9782754208789</t>
  </si>
  <si>
    <t>Contes et fables</t>
  </si>
  <si>
    <t>rondes et chansons entrainantes</t>
  </si>
  <si>
    <t>9788498205466</t>
  </si>
  <si>
    <t>L'ours</t>
  </si>
  <si>
    <t>mille pages</t>
  </si>
  <si>
    <t>9782842181765</t>
  </si>
  <si>
    <t>mon dico de l'Egypthe</t>
  </si>
  <si>
    <t>oqo editions</t>
  </si>
  <si>
    <t>9788496788275</t>
  </si>
  <si>
    <t>le jour ou maman a fait une tête de theiere</t>
  </si>
  <si>
    <t>9788498710885</t>
  </si>
  <si>
    <t>l'ours et le corbeau</t>
  </si>
  <si>
    <t>9788498710083</t>
  </si>
  <si>
    <t>livre pour compter et raconter</t>
  </si>
  <si>
    <t>9788496573031</t>
  </si>
  <si>
    <t>martin le rat et marion la souris</t>
  </si>
  <si>
    <t>9782357100695</t>
  </si>
  <si>
    <t>L'Asie</t>
  </si>
  <si>
    <t>9782357100701</t>
  </si>
  <si>
    <t>L'Europe</t>
  </si>
  <si>
    <t>9782357100718</t>
  </si>
  <si>
    <t>L'amérique</t>
  </si>
  <si>
    <t>9782700025156</t>
  </si>
  <si>
    <t>les cris de la ferme</t>
  </si>
  <si>
    <t>9782700025163</t>
  </si>
  <si>
    <t>les bruits dans le jardin</t>
  </si>
  <si>
    <t>Schawager &amp; Steinlein</t>
  </si>
  <si>
    <t>9783867756396</t>
  </si>
  <si>
    <t>les oiseaux</t>
  </si>
  <si>
    <t>9783867756419</t>
  </si>
  <si>
    <t>insectes et araignées</t>
  </si>
  <si>
    <t>dans la foret</t>
  </si>
  <si>
    <t>9783867756402</t>
  </si>
  <si>
    <t>valorisation des stocks au 30/06/2012</t>
  </si>
  <si>
    <t>9782360800001</t>
  </si>
  <si>
    <t>Comment parler d'art aux enfants</t>
  </si>
  <si>
    <t>9782360800100</t>
  </si>
  <si>
    <t>Comment parler du château de versailles aux enfants</t>
  </si>
  <si>
    <t>9782360800339</t>
  </si>
  <si>
    <t>Comment parler du Pablo Picasso aux enfants</t>
  </si>
  <si>
    <t>9782360800322</t>
  </si>
  <si>
    <t>Versailles en s'amusant</t>
  </si>
  <si>
    <t>dessin et tolra</t>
  </si>
  <si>
    <t>9782047201145</t>
  </si>
  <si>
    <t>Lettres à jouer et mots yoyo</t>
  </si>
  <si>
    <t>9782047201626</t>
  </si>
  <si>
    <t>Comptines et pommes d'api</t>
  </si>
  <si>
    <t>9782070553525</t>
  </si>
  <si>
    <t>les garçons</t>
  </si>
  <si>
    <t>9782745921444</t>
  </si>
  <si>
    <t>Le musée en 10 couleurs</t>
  </si>
  <si>
    <t>9782840065104</t>
  </si>
  <si>
    <t>Rangez vous en file indienne</t>
  </si>
  <si>
    <t>9782745915320</t>
  </si>
  <si>
    <t>Le zebre</t>
  </si>
  <si>
    <t>9782745915344</t>
  </si>
  <si>
    <t>Le hérisson</t>
  </si>
  <si>
    <t>9782745931474</t>
  </si>
  <si>
    <t>Minipattes Le chat</t>
  </si>
  <si>
    <t>9782745942609</t>
  </si>
  <si>
    <t>Espece de cornichon</t>
  </si>
  <si>
    <t>9782745946249</t>
  </si>
  <si>
    <t>L'art au zoo</t>
  </si>
  <si>
    <t>9782745942159</t>
  </si>
  <si>
    <t>Mes petites questions le football</t>
  </si>
  <si>
    <t>9782745946171</t>
  </si>
  <si>
    <t>Mes petites questions la danse</t>
  </si>
  <si>
    <t>9782745944146</t>
  </si>
  <si>
    <t>1er docs le poney club</t>
  </si>
  <si>
    <t>9782745930880</t>
  </si>
  <si>
    <t>Mon atelier nature fleurs</t>
  </si>
  <si>
    <t>Hyperréalisme</t>
  </si>
  <si>
    <t>Artissima</t>
  </si>
  <si>
    <t>Yves klein</t>
  </si>
  <si>
    <t>9782353980000</t>
  </si>
  <si>
    <t>phaidon</t>
  </si>
  <si>
    <t>9780714857657</t>
  </si>
  <si>
    <t>De couleur est ton monde</t>
  </si>
  <si>
    <t>9782360800223</t>
  </si>
  <si>
    <t>Le petit inconnu au ballon</t>
  </si>
  <si>
    <t>9782740407691</t>
  </si>
  <si>
    <t>Le carnet du dessinateur</t>
  </si>
  <si>
    <t>Le kafka</t>
  </si>
  <si>
    <t>9782740417706</t>
  </si>
  <si>
    <t>9782740411636</t>
  </si>
  <si>
    <t>Le montesquieu</t>
  </si>
  <si>
    <t>Hazan</t>
  </si>
  <si>
    <t>9782754104821</t>
  </si>
  <si>
    <t>L'impressionnisme</t>
  </si>
  <si>
    <t>Paul Klee</t>
  </si>
  <si>
    <t>La renaissance</t>
  </si>
  <si>
    <t>9782358320115</t>
  </si>
  <si>
    <t>Casimir Malevitch</t>
  </si>
  <si>
    <t>9782745931658</t>
  </si>
  <si>
    <t>L'art par 1001 mains</t>
  </si>
  <si>
    <t>9782745904607</t>
  </si>
  <si>
    <t>L'art par 4 chemins</t>
  </si>
  <si>
    <t>9782353190096</t>
  </si>
  <si>
    <t>la grève</t>
  </si>
  <si>
    <t>9782350000756</t>
  </si>
  <si>
    <t>C'est moi l'artiste</t>
  </si>
  <si>
    <t>Archipel jeunesse</t>
  </si>
  <si>
    <t>9782809801057</t>
  </si>
  <si>
    <t>Charles Trenet</t>
  </si>
  <si>
    <t>9782298022957</t>
  </si>
  <si>
    <t>L'art en miroir</t>
  </si>
  <si>
    <t>9782070553518</t>
  </si>
  <si>
    <t>les filles</t>
  </si>
  <si>
    <t>9782070536931</t>
  </si>
  <si>
    <t>les animaux</t>
  </si>
  <si>
    <t>9782092785447</t>
  </si>
  <si>
    <t>Le livre des grands contraires philosophiques</t>
  </si>
  <si>
    <t>9782732039817</t>
  </si>
  <si>
    <t>Animaux du monde</t>
  </si>
  <si>
    <t>9782732039206</t>
  </si>
  <si>
    <t>Myuki et les 1000 porteurs</t>
  </si>
  <si>
    <t>9782732038872</t>
  </si>
  <si>
    <t>Le tricycle</t>
  </si>
  <si>
    <t>La balade kiki le coq et cucue la poule</t>
  </si>
  <si>
    <t>9782732426495</t>
  </si>
  <si>
    <t>Vivre comme les indiens d'Amérique</t>
  </si>
  <si>
    <t>9782732426501</t>
  </si>
  <si>
    <t>Vivre comme les celtes</t>
  </si>
  <si>
    <t>9782732428291</t>
  </si>
  <si>
    <t>Les plus beaux mythes d'Asie</t>
  </si>
  <si>
    <t>9782732432410</t>
  </si>
  <si>
    <t>Les plus beaux contes russes</t>
  </si>
  <si>
    <t>9782020620185</t>
  </si>
  <si>
    <t>Boucle d'or et les 7 ours naims</t>
  </si>
  <si>
    <t>9782020676540</t>
  </si>
  <si>
    <t>Je souris toute l'année</t>
  </si>
  <si>
    <t>9782841967551</t>
  </si>
  <si>
    <t>Zebulon le bouc</t>
  </si>
  <si>
    <t>9782841967391</t>
  </si>
  <si>
    <t>Les amis de bébé</t>
  </si>
  <si>
    <t>9782841967841</t>
  </si>
  <si>
    <t>Sur la banquise</t>
  </si>
  <si>
    <t>9782841968008</t>
  </si>
  <si>
    <t>La ferme des doudou</t>
  </si>
  <si>
    <t>9782745942623</t>
  </si>
  <si>
    <t>Les animaux calins</t>
  </si>
  <si>
    <t>9782745935045</t>
  </si>
  <si>
    <t>contes de chine</t>
  </si>
  <si>
    <t>Le grand livre des lutins</t>
  </si>
  <si>
    <t>NGV</t>
  </si>
  <si>
    <t>9783625120551</t>
  </si>
  <si>
    <t>9783625120490</t>
  </si>
  <si>
    <t>9782012920002</t>
  </si>
  <si>
    <t>Les animaux des jardins</t>
  </si>
  <si>
    <t>9782012920118</t>
  </si>
  <si>
    <t>9782092527108</t>
  </si>
  <si>
    <t>9782745911254</t>
  </si>
  <si>
    <t>copains terre</t>
  </si>
  <si>
    <t>9782092523742</t>
  </si>
  <si>
    <t>Encyclopédie des questions réponses</t>
  </si>
  <si>
    <t>9782092525371</t>
  </si>
  <si>
    <t>Loup</t>
  </si>
  <si>
    <t>9782012920637</t>
  </si>
  <si>
    <t>Dis pourquoi en France</t>
  </si>
  <si>
    <t>Dis pourquoi la terre est ronde</t>
  </si>
  <si>
    <t>9782012920927</t>
  </si>
  <si>
    <t>9782745938145</t>
  </si>
  <si>
    <t>Je fait du basket</t>
  </si>
  <si>
    <t>9782745946539</t>
  </si>
  <si>
    <t>copains jeux</t>
  </si>
  <si>
    <t>Mon 1er copain des montagne</t>
  </si>
  <si>
    <t>White star</t>
  </si>
  <si>
    <t>9788861121324</t>
  </si>
  <si>
    <t>Le journal perdu d'Indiana Jones</t>
  </si>
  <si>
    <t>9782070510740</t>
  </si>
  <si>
    <t>petits et grands felins</t>
  </si>
  <si>
    <t>9782070552290</t>
  </si>
  <si>
    <t>Etoiles et planetes</t>
  </si>
  <si>
    <t>9782070556885</t>
  </si>
  <si>
    <t>la seconde guerre mondiale</t>
  </si>
  <si>
    <t>9782070539734</t>
  </si>
  <si>
    <t>le temps des chateaux forts</t>
  </si>
  <si>
    <t>9782070539598</t>
  </si>
  <si>
    <t>Mémoire de l'egypthe</t>
  </si>
  <si>
    <t>9782745948854</t>
  </si>
  <si>
    <t>Records des animaux</t>
  </si>
  <si>
    <t>Rouge &amp; or</t>
  </si>
  <si>
    <t>tout le foot</t>
  </si>
  <si>
    <t>bibliothèque de l'image</t>
  </si>
  <si>
    <t>9782914239769</t>
  </si>
  <si>
    <t>L'astronomie</t>
  </si>
  <si>
    <t>9782719106921</t>
  </si>
  <si>
    <t>Nom d'une plante</t>
  </si>
  <si>
    <t>9782719107980</t>
  </si>
  <si>
    <t>Sous l'arbre à palabres</t>
  </si>
  <si>
    <t>9782745945433</t>
  </si>
  <si>
    <t>Vampirologie</t>
  </si>
  <si>
    <t>9782012232082</t>
  </si>
  <si>
    <t>Petits européens</t>
  </si>
  <si>
    <t>DIXEL 2010</t>
  </si>
  <si>
    <t>9782745956880</t>
  </si>
  <si>
    <t>Atelier d'écriture</t>
  </si>
  <si>
    <t>9782849141588</t>
  </si>
  <si>
    <t>9782745924810</t>
  </si>
  <si>
    <t>Un jour deux ours</t>
  </si>
  <si>
    <t>9782877671170</t>
  </si>
  <si>
    <t>Blanc sur noir</t>
  </si>
  <si>
    <t>9783314216657</t>
  </si>
  <si>
    <t>Une journée avec arc en ciel</t>
  </si>
  <si>
    <t>9782211051101</t>
  </si>
  <si>
    <t>Histoire d'un éléphant</t>
  </si>
  <si>
    <t>9782070581825</t>
  </si>
  <si>
    <t>Mon bateau de pirate</t>
  </si>
  <si>
    <t>9782070541447</t>
  </si>
  <si>
    <t>je ne veux as aller à l'hopital</t>
  </si>
  <si>
    <t>9782070557790</t>
  </si>
  <si>
    <t>je veux ma maman</t>
  </si>
  <si>
    <t>9782745955661</t>
  </si>
  <si>
    <t>C'est pas moi c'est mon loup</t>
  </si>
  <si>
    <t>9782745958761</t>
  </si>
  <si>
    <t>Super coquet</t>
  </si>
  <si>
    <t>9782745946850</t>
  </si>
  <si>
    <t>Trop fort les mots</t>
  </si>
  <si>
    <t>9782745953711</t>
  </si>
  <si>
    <t>Les contraires</t>
  </si>
  <si>
    <t>9782745953728</t>
  </si>
  <si>
    <t>9782021019834</t>
  </si>
  <si>
    <t>9782508005756</t>
  </si>
  <si>
    <t>Carnet de voyages</t>
  </si>
  <si>
    <t>9782911013751</t>
  </si>
  <si>
    <t>Lunlunoscope</t>
  </si>
  <si>
    <t>9782895960237</t>
  </si>
  <si>
    <t>L'écharpe rouge</t>
  </si>
  <si>
    <t>9782895400172</t>
  </si>
  <si>
    <t>Charles 4</t>
  </si>
  <si>
    <t>Flammarion</t>
  </si>
  <si>
    <t>9782081631670</t>
  </si>
  <si>
    <t>Mes trois premiers livres</t>
  </si>
  <si>
    <t>9782013914819</t>
  </si>
  <si>
    <t>Mes masques de conte de fées</t>
  </si>
  <si>
    <t>9782013934268</t>
  </si>
  <si>
    <t>histoires d'animaux</t>
  </si>
  <si>
    <t>9782849141625</t>
  </si>
  <si>
    <t>petit pierre attend</t>
  </si>
  <si>
    <t>9782742722051</t>
  </si>
  <si>
    <t>Baptiste et le lion</t>
  </si>
  <si>
    <t>9782742719709</t>
  </si>
  <si>
    <t>Baptiste ne veut pas se laver la tête</t>
  </si>
  <si>
    <t>9782742716975</t>
  </si>
  <si>
    <t>Comme tu es grande ma petite Louise</t>
  </si>
  <si>
    <t>9782742743421</t>
  </si>
  <si>
    <t>il y a des jours comme ca</t>
  </si>
  <si>
    <t>9782742743438</t>
  </si>
  <si>
    <t>moi ma vrai maison</t>
  </si>
  <si>
    <t>9782035849236</t>
  </si>
  <si>
    <t>Mon poney club</t>
  </si>
  <si>
    <t>Benji chevalier</t>
  </si>
  <si>
    <t>9782745925510</t>
  </si>
  <si>
    <t>9782354811211</t>
  </si>
  <si>
    <t>Mes odeurs de la nature</t>
  </si>
  <si>
    <t>9782354810818</t>
  </si>
  <si>
    <t>Astalix fait ses courses</t>
  </si>
  <si>
    <t>9782354810948</t>
  </si>
  <si>
    <t>animaux de la campagne</t>
  </si>
  <si>
    <t>9782354810931</t>
  </si>
  <si>
    <t>Capucine et la male aux trésorsanimaux sauvages</t>
  </si>
  <si>
    <t>9782354810832</t>
  </si>
  <si>
    <t>Cache cache</t>
  </si>
  <si>
    <t>9782354811143</t>
  </si>
  <si>
    <t>La nature ca se transforme</t>
  </si>
  <si>
    <t>9782354810993</t>
  </si>
  <si>
    <t>Le concert de Mr cochon</t>
  </si>
  <si>
    <t>9782354811150</t>
  </si>
  <si>
    <t>Mon corps ca se transforme</t>
  </si>
  <si>
    <t>9782354810184</t>
  </si>
  <si>
    <t>L'histoire du cochon qui voulait voir le ciel</t>
  </si>
  <si>
    <t>Le plus beau papa du monde</t>
  </si>
  <si>
    <t>9782748507041</t>
  </si>
  <si>
    <t>Le bébé et l'agneau</t>
  </si>
  <si>
    <t>5</t>
  </si>
  <si>
    <t>9782013911306</t>
  </si>
  <si>
    <t>Le grand courant d'air</t>
  </si>
  <si>
    <t>9782013934428</t>
  </si>
  <si>
    <t>L'épicerie</t>
  </si>
  <si>
    <t>9782354810849</t>
  </si>
  <si>
    <t xml:space="preserve">Mon très très grand imagier </t>
  </si>
  <si>
    <t>9783896009777</t>
  </si>
  <si>
    <t>Atlas jeunesse animaux</t>
  </si>
  <si>
    <t>9782021032420</t>
  </si>
  <si>
    <t>Petit père Noël deviendra grand</t>
  </si>
  <si>
    <t>9782742734719</t>
  </si>
  <si>
    <t>Joyeux noêl les monstres</t>
  </si>
  <si>
    <t>9782742740130</t>
  </si>
  <si>
    <t>25 noël du monde</t>
  </si>
  <si>
    <t>9782700032666</t>
  </si>
  <si>
    <t>50 surprises au pays du père Noël</t>
  </si>
  <si>
    <t>9782013933773</t>
  </si>
  <si>
    <t>La souris qui révait de rencontrer le père noel</t>
  </si>
  <si>
    <t>9782215076629</t>
  </si>
  <si>
    <t>Noël</t>
  </si>
  <si>
    <t>9782700028980</t>
  </si>
  <si>
    <t>Souricette et le père noël</t>
  </si>
  <si>
    <t>9782700029055</t>
  </si>
  <si>
    <t>le bal de noël</t>
  </si>
  <si>
    <t>Noël quel aventure</t>
  </si>
  <si>
    <t>EDITION DU KORIGAN</t>
  </si>
  <si>
    <t>Bricorigolos</t>
  </si>
  <si>
    <t>9782013932912</t>
  </si>
  <si>
    <t>9782745944283</t>
  </si>
  <si>
    <t>Mon livre animé noël</t>
  </si>
  <si>
    <t>9782753006881</t>
  </si>
  <si>
    <t>La magie de noël</t>
  </si>
  <si>
    <t>9782745946720</t>
  </si>
  <si>
    <t>La bibliothèque du père noël</t>
  </si>
  <si>
    <t>9782745936554</t>
  </si>
  <si>
    <t>C'est encore loin noël</t>
  </si>
  <si>
    <t>9782732039886</t>
  </si>
  <si>
    <t>Tut tut c'est Noël</t>
  </si>
  <si>
    <t>9782747024358</t>
  </si>
  <si>
    <t>Petit ours brun le sapin de Noël</t>
  </si>
  <si>
    <t>9782745940681</t>
  </si>
  <si>
    <t>le premier grand voyage du père Noël</t>
  </si>
  <si>
    <t>9782745929198</t>
  </si>
  <si>
    <t>Un noël d'écureuil</t>
  </si>
  <si>
    <t>9782745932433</t>
  </si>
  <si>
    <t>La petite souris le père noël et le lapin de paques</t>
  </si>
  <si>
    <t>9783314300257</t>
  </si>
  <si>
    <t>Le noël de pashmina</t>
  </si>
  <si>
    <t>9783314218781</t>
  </si>
  <si>
    <t>autour de noël</t>
  </si>
  <si>
    <t>9782747021890</t>
  </si>
  <si>
    <t>Le noël du petit lapin</t>
  </si>
  <si>
    <t>Saperlisapin</t>
  </si>
  <si>
    <t>9782911013720</t>
  </si>
  <si>
    <t>Tibili et le chien du coiffeur</t>
  </si>
  <si>
    <t>9782210979437</t>
  </si>
  <si>
    <t>Recherche meilleur ami</t>
  </si>
  <si>
    <t>9782877672955</t>
  </si>
  <si>
    <t>Aboiement</t>
  </si>
  <si>
    <t>9782877675222</t>
  </si>
  <si>
    <t>Au pays des contes</t>
  </si>
  <si>
    <t>9783314219429</t>
  </si>
  <si>
    <t>9782012369979</t>
  </si>
  <si>
    <t>Records 2011</t>
  </si>
  <si>
    <t>9782013936088</t>
  </si>
  <si>
    <t>petit clown et la balerine</t>
  </si>
  <si>
    <t>9782013909655</t>
  </si>
  <si>
    <t>Fleur d'eau</t>
  </si>
  <si>
    <t>9782849028513</t>
  </si>
  <si>
    <t>DIXEL 2011 grand format</t>
  </si>
  <si>
    <t>9782700229547</t>
  </si>
  <si>
    <t>Allo ici le tueur</t>
  </si>
  <si>
    <t>Monde global</t>
  </si>
  <si>
    <t>9782916435411</t>
  </si>
  <si>
    <t>Dis mamie c'est qui Aimé césaire</t>
  </si>
  <si>
    <t>9782013227773</t>
  </si>
  <si>
    <t>Histoires du prince pipo</t>
  </si>
  <si>
    <t>9782013228985</t>
  </si>
  <si>
    <t>La voiture d'Arthur</t>
  </si>
  <si>
    <t>9782013224699</t>
  </si>
  <si>
    <t>La sorcière est dans l'école</t>
  </si>
  <si>
    <t>9782013229234</t>
  </si>
  <si>
    <t>Le château des chiens perdus</t>
  </si>
  <si>
    <t>9782013228831</t>
  </si>
  <si>
    <t>jaffabule</t>
  </si>
  <si>
    <t>9782013227698</t>
  </si>
  <si>
    <t>15 histoires d'animaux La fiancée du singe</t>
  </si>
  <si>
    <t>9782013225595</t>
  </si>
  <si>
    <t>9782013230155</t>
  </si>
  <si>
    <t>Le roi grenouille</t>
  </si>
  <si>
    <t>9782013225516</t>
  </si>
  <si>
    <t>un jour un enfant un loup</t>
  </si>
  <si>
    <t>9782013229029</t>
  </si>
  <si>
    <t>Le 35 mai</t>
  </si>
  <si>
    <t>9782013226493</t>
  </si>
  <si>
    <t>Je serai pompier</t>
  </si>
  <si>
    <t>9782013224192</t>
  </si>
  <si>
    <t>Emilie et le crayon magique</t>
  </si>
  <si>
    <t>9782013220156</t>
  </si>
  <si>
    <t>Bennet et sa cabane</t>
  </si>
  <si>
    <t>9782700231656</t>
  </si>
  <si>
    <t>petit féroce et sa famille</t>
  </si>
  <si>
    <t>9782742748242</t>
  </si>
  <si>
    <t>comment suivre une piste en plein blizzard</t>
  </si>
  <si>
    <t>9782742748235</t>
  </si>
  <si>
    <t>comment coincer les ravisseurs de gertie</t>
  </si>
  <si>
    <t>le pré au clercs</t>
  </si>
  <si>
    <t>Le guide du chasseur de fantome</t>
  </si>
  <si>
    <t>9782842282530</t>
  </si>
  <si>
    <t>9782215051855</t>
  </si>
  <si>
    <t>Le musicien éléctrique</t>
  </si>
  <si>
    <t>9782700237924</t>
  </si>
  <si>
    <t>Pitié pas cette fille</t>
  </si>
  <si>
    <t>9782700235357</t>
  </si>
  <si>
    <t>Cheval fougueu</t>
  </si>
  <si>
    <t>9782700238037</t>
  </si>
  <si>
    <t>L'été en tente double</t>
  </si>
  <si>
    <t>9782874222689</t>
  </si>
  <si>
    <t>20000 lieux sous les mers</t>
  </si>
  <si>
    <t>9782874222740</t>
  </si>
  <si>
    <t>Compte de Monté Cristo tome 1</t>
  </si>
  <si>
    <t>9782874222757</t>
  </si>
  <si>
    <t>Compte de Monté Cristo tome 2</t>
  </si>
  <si>
    <t>9782874222672</t>
  </si>
  <si>
    <t>9782874222795</t>
  </si>
  <si>
    <t>buffalo Bill</t>
  </si>
  <si>
    <t>le chamois blessé</t>
  </si>
  <si>
    <t>9782711437384</t>
  </si>
  <si>
    <t>L'étalon sioux</t>
  </si>
  <si>
    <t>9782020658713</t>
  </si>
  <si>
    <t>Tara duncan le livre interdit</t>
  </si>
  <si>
    <t>9782020602167</t>
  </si>
  <si>
    <t>Tara duncan le sortelieres</t>
  </si>
  <si>
    <t>9782020510847</t>
  </si>
  <si>
    <t>vie de sorcière</t>
  </si>
  <si>
    <t>l'océan du golem</t>
  </si>
  <si>
    <t>9782745904232</t>
  </si>
  <si>
    <t>on divorce</t>
  </si>
  <si>
    <t>9782745905291</t>
  </si>
  <si>
    <t>Ce qui te fait peur</t>
  </si>
  <si>
    <t>9782745912596</t>
  </si>
  <si>
    <t>la pauvreté</t>
  </si>
  <si>
    <t>9782210983526</t>
  </si>
  <si>
    <t>La petite fille et la mort</t>
  </si>
  <si>
    <t>9782218752193</t>
  </si>
  <si>
    <t>magic lili détective</t>
  </si>
  <si>
    <t>9782218752377</t>
  </si>
  <si>
    <t>magic lili la guerre des peaux rouges</t>
  </si>
  <si>
    <t>9782218752346</t>
  </si>
  <si>
    <t>magic lili le château de dracula</t>
  </si>
  <si>
    <t>9782218752711</t>
  </si>
  <si>
    <t>magic lili le secret de la momie</t>
  </si>
  <si>
    <t>9782218752339</t>
  </si>
  <si>
    <t>9782218752728</t>
  </si>
  <si>
    <t>magic lili fan de foot</t>
  </si>
  <si>
    <t>magic lili la cité engloutie</t>
  </si>
  <si>
    <t>9782012017566</t>
  </si>
  <si>
    <t>La grande énigme du club des 5</t>
  </si>
  <si>
    <t>9782700231250</t>
  </si>
  <si>
    <t>Un été bleu cauchemard</t>
  </si>
  <si>
    <t>Le club des cinq</t>
  </si>
  <si>
    <t>9782747013819</t>
  </si>
  <si>
    <t>Le roi de la tambouille</t>
  </si>
  <si>
    <t>9782747013826</t>
  </si>
  <si>
    <t>Les cartables d'école</t>
  </si>
  <si>
    <t>9782747014052</t>
  </si>
  <si>
    <t>Trop c'est trop</t>
  </si>
  <si>
    <t>9782747013994</t>
  </si>
  <si>
    <t>C'est magique</t>
  </si>
  <si>
    <t>9782747013895</t>
  </si>
  <si>
    <t>Ici radio casserole</t>
  </si>
  <si>
    <t>9782747014038</t>
  </si>
  <si>
    <t>les maboules déboulent</t>
  </si>
  <si>
    <t>9782747013901</t>
  </si>
  <si>
    <t>Et que ca saute</t>
  </si>
  <si>
    <t>9782747013987</t>
  </si>
  <si>
    <t>Poux papous et pas papous</t>
  </si>
  <si>
    <t>9782747014946</t>
  </si>
  <si>
    <t>sublime</t>
  </si>
  <si>
    <t>les fous du mercredi</t>
  </si>
  <si>
    <t>9782747013871</t>
  </si>
  <si>
    <t>ca roule</t>
  </si>
  <si>
    <t>9782747012744</t>
  </si>
  <si>
    <t>les deux terreurs</t>
  </si>
  <si>
    <t>9782747013864</t>
  </si>
  <si>
    <t>ben ca alors</t>
  </si>
  <si>
    <t>9782747017121</t>
  </si>
  <si>
    <t>bienvenue au club</t>
  </si>
  <si>
    <t>9782747013970</t>
  </si>
  <si>
    <t>9782747013925</t>
  </si>
  <si>
    <t>la tribu des affreux</t>
  </si>
  <si>
    <t>9782747013857</t>
  </si>
  <si>
    <t>drole de cirque</t>
  </si>
  <si>
    <t>bande de sauvages</t>
  </si>
  <si>
    <t>9782747013840</t>
  </si>
  <si>
    <t>9782747014076</t>
  </si>
  <si>
    <t>toujours plus forts</t>
  </si>
  <si>
    <t>abracadaboum</t>
  </si>
  <si>
    <t>9782747013949</t>
  </si>
  <si>
    <t>dégats à gogo</t>
  </si>
  <si>
    <t>9782747014014</t>
  </si>
  <si>
    <t>superstars</t>
  </si>
  <si>
    <t>9782747014007</t>
  </si>
  <si>
    <t>9782747029032</t>
  </si>
  <si>
    <t>increvables</t>
  </si>
  <si>
    <t>9782747014069</t>
  </si>
  <si>
    <t>A l'attaque</t>
  </si>
  <si>
    <t>9782747013888</t>
  </si>
  <si>
    <t>les premiers de la classe</t>
  </si>
  <si>
    <t>9782747013918</t>
  </si>
  <si>
    <t>Bonjour les cadeaux</t>
  </si>
  <si>
    <t>9782747027915</t>
  </si>
  <si>
    <t>9782745908803</t>
  </si>
  <si>
    <t>Un gros mot sur le bout de la langue</t>
  </si>
  <si>
    <t>9782745907141</t>
  </si>
  <si>
    <t>Des mots plein les poches</t>
  </si>
  <si>
    <t>9782745943491</t>
  </si>
  <si>
    <t>Elsa et espoir</t>
  </si>
  <si>
    <t>9782745920447</t>
  </si>
  <si>
    <t>La licorne abandonnée</t>
  </si>
  <si>
    <t>9782745911728</t>
  </si>
  <si>
    <t>La lionne et le pharaon</t>
  </si>
  <si>
    <t>9782745913777</t>
  </si>
  <si>
    <t>Les dauphins de laurentum</t>
  </si>
  <si>
    <t>9782745929778</t>
  </si>
  <si>
    <t>Habib diara champion du monde</t>
  </si>
  <si>
    <t>9782745925145</t>
  </si>
  <si>
    <t>Les enquetes de freddy la truffe</t>
  </si>
  <si>
    <t>9782745928122</t>
  </si>
  <si>
    <t>kidnapée par les sioux</t>
  </si>
  <si>
    <t>9782745937964</t>
  </si>
  <si>
    <t>Le baisé à moustache</t>
  </si>
  <si>
    <t>9782218718564</t>
  </si>
  <si>
    <t>Le grand jeu de nicolas</t>
  </si>
  <si>
    <t>9782218716577</t>
  </si>
  <si>
    <t>Le gouter de margot</t>
  </si>
  <si>
    <t>9782218718571</t>
  </si>
  <si>
    <t>Le journal de boub</t>
  </si>
  <si>
    <t>9782218718601</t>
  </si>
  <si>
    <t>Le chasseur de nuage</t>
  </si>
  <si>
    <t>9782745955657</t>
  </si>
  <si>
    <t>kirikou et le vieu pecheur</t>
  </si>
  <si>
    <t>9782745934208</t>
  </si>
  <si>
    <t>Les cinq affreux</t>
  </si>
  <si>
    <t>9782747010429</t>
  </si>
  <si>
    <t>Lili barouf sorciere en colère</t>
  </si>
  <si>
    <t>9782747011747</t>
  </si>
  <si>
    <t>princesse zelina panique à obéron</t>
  </si>
  <si>
    <t>9782747026338</t>
  </si>
  <si>
    <t>pimento et le chevalier noir</t>
  </si>
  <si>
    <t>La pêche au trésor</t>
  </si>
  <si>
    <t>9782745948403</t>
  </si>
  <si>
    <t>9782745939173</t>
  </si>
  <si>
    <t>9782745939166</t>
  </si>
  <si>
    <t>Gaspard le léopard un match super dingo</t>
  </si>
  <si>
    <t>Gaspard le léopard c'est moi le plus beau</t>
  </si>
  <si>
    <t>9782848010472</t>
  </si>
  <si>
    <t>Teo come trois pomme</t>
  </si>
  <si>
    <t>9782745937872</t>
  </si>
  <si>
    <t>Demande moi la lune</t>
  </si>
  <si>
    <t>9782745939968</t>
  </si>
  <si>
    <t>Graine de savants</t>
  </si>
  <si>
    <t>9782700235630</t>
  </si>
  <si>
    <t>Nos invitations géniales du mardi</t>
  </si>
  <si>
    <t>9782700235678</t>
  </si>
  <si>
    <t>Elise fait de la gymnastique</t>
  </si>
  <si>
    <t>9782700238570</t>
  </si>
  <si>
    <t>Super zazou et les crayons farceurs</t>
  </si>
  <si>
    <t>9782884804370</t>
  </si>
  <si>
    <t>Max et lili sont fan de marques</t>
  </si>
  <si>
    <t>9782747023269</t>
  </si>
  <si>
    <t>Carnaval à Venise</t>
  </si>
  <si>
    <t>9782747021852</t>
  </si>
  <si>
    <t>L'étrange palais de glace</t>
  </si>
  <si>
    <t>9782747030601</t>
  </si>
  <si>
    <t>La flute enchantée</t>
  </si>
  <si>
    <t>9782747023276</t>
  </si>
  <si>
    <t>Témpête de sable</t>
  </si>
  <si>
    <t>9782747027373</t>
  </si>
  <si>
    <t>Le secret de léonard de vinci</t>
  </si>
  <si>
    <t>9782747017336</t>
  </si>
  <si>
    <t>sur scène</t>
  </si>
  <si>
    <t>9782747017305</t>
  </si>
  <si>
    <t>grosse vague à Hawai</t>
  </si>
  <si>
    <t>9782747018395</t>
  </si>
  <si>
    <t>Le sorcier de la préhistoire</t>
  </si>
  <si>
    <t>9782747018500</t>
  </si>
  <si>
    <t>sur la piste des indiens</t>
  </si>
  <si>
    <t>9782747017312</t>
  </si>
  <si>
    <t>Drôle de rencontre en amerique</t>
  </si>
  <si>
    <t>9782747017329</t>
  </si>
  <si>
    <t>gare aux gorilles</t>
  </si>
  <si>
    <t>9782747018371</t>
  </si>
  <si>
    <t>Le trésor des pirates</t>
  </si>
  <si>
    <t>9782747018463</t>
  </si>
  <si>
    <t>Les chevaux de la ville fantome</t>
  </si>
  <si>
    <t>9782747018418</t>
  </si>
  <si>
    <t>panique à pompei</t>
  </si>
  <si>
    <t>9782747018524</t>
  </si>
  <si>
    <t>au secours des kangourous</t>
  </si>
  <si>
    <t>9782747018517</t>
  </si>
  <si>
    <t>9782747018456</t>
  </si>
  <si>
    <t>sauvé par les dauphins</t>
  </si>
  <si>
    <t>9782747018388</t>
  </si>
  <si>
    <t>sur le fleuve amazone</t>
  </si>
  <si>
    <t>9782747018487</t>
  </si>
  <si>
    <t>Danger sur la banquise</t>
  </si>
  <si>
    <t>9782747018432</t>
  </si>
  <si>
    <t>l'attaque des vikings</t>
  </si>
  <si>
    <t>9782877673358</t>
  </si>
  <si>
    <t>La poupee de bebe fee</t>
  </si>
  <si>
    <t>9782877673006</t>
  </si>
  <si>
    <t>La soupe de bébé loup</t>
  </si>
  <si>
    <t>9782877673815</t>
  </si>
  <si>
    <t>déménager jamais</t>
  </si>
  <si>
    <t>débordée</t>
  </si>
  <si>
    <t>9782877673822</t>
  </si>
  <si>
    <t>9782877673839</t>
  </si>
  <si>
    <t>on veut être grand</t>
  </si>
  <si>
    <t>9782877672993</t>
  </si>
  <si>
    <t>Le biberon de bebe fantome</t>
  </si>
  <si>
    <t>9782877672986</t>
  </si>
  <si>
    <t>Le doudou de bebe vampire</t>
  </si>
  <si>
    <t>9782877673334</t>
  </si>
  <si>
    <t>La dent de bebe ogre</t>
  </si>
  <si>
    <t>Le bain de bébé monstre vert</t>
  </si>
  <si>
    <t>Les tracas de bebe dragon</t>
  </si>
  <si>
    <t>9782747019262</t>
  </si>
  <si>
    <t>Le feuilleton d'HERMES</t>
  </si>
  <si>
    <t>L'école de LA DEGUSTATION</t>
  </si>
  <si>
    <t>MADE IN LOVE</t>
  </si>
  <si>
    <t>9782842202870</t>
  </si>
  <si>
    <t>9782877675543</t>
  </si>
  <si>
    <t>ROSETTE LA FOUINETTE</t>
  </si>
  <si>
    <t>9782877675345</t>
  </si>
  <si>
    <t>lit du haut lit du bas</t>
  </si>
  <si>
    <t>gromelle et brettelle</t>
  </si>
  <si>
    <t>9782877675604</t>
  </si>
  <si>
    <t>Je n'ai pas peur</t>
  </si>
  <si>
    <t>9782877675079</t>
  </si>
  <si>
    <t>le mouton en habit de loup</t>
  </si>
  <si>
    <t>9782877675796</t>
  </si>
  <si>
    <t>histoire d'ogre</t>
  </si>
  <si>
    <t>9782877672863</t>
  </si>
  <si>
    <t>vaurien et gredin</t>
  </si>
  <si>
    <t>9782877674775</t>
  </si>
  <si>
    <t>quel cafouillage</t>
  </si>
  <si>
    <t>9782877674522</t>
  </si>
  <si>
    <t>c'est toi le chef bebe canard</t>
  </si>
  <si>
    <t>9782877672108</t>
  </si>
  <si>
    <t>lynx</t>
  </si>
  <si>
    <t>9782877671927</t>
  </si>
  <si>
    <t>patrick et gilbert</t>
  </si>
  <si>
    <t>9782877675789</t>
  </si>
  <si>
    <t>au fond du bois tout noir</t>
  </si>
  <si>
    <t>9782877674010</t>
  </si>
  <si>
    <t>macha et la pluie</t>
  </si>
  <si>
    <t>9782877675246</t>
  </si>
  <si>
    <t>le plus beau jour de la vie de lily</t>
  </si>
  <si>
    <t>9782877674942</t>
  </si>
  <si>
    <t>9782877673693</t>
  </si>
  <si>
    <t>la lecon de natation</t>
  </si>
  <si>
    <t>clementine et mungo</t>
  </si>
  <si>
    <t>9782877674621</t>
  </si>
  <si>
    <t>koala colere</t>
  </si>
  <si>
    <t>9782877672436</t>
  </si>
  <si>
    <t>une lettre a grand mere</t>
  </si>
  <si>
    <t>9782877671248</t>
  </si>
  <si>
    <t>petit oiseau</t>
  </si>
  <si>
    <t>9782877672276</t>
  </si>
  <si>
    <t>9782877671736</t>
  </si>
  <si>
    <t>la cochonne de madame calmette</t>
  </si>
  <si>
    <t>juliette et belini</t>
  </si>
  <si>
    <t>9782877671194</t>
  </si>
  <si>
    <t>la guerre des cloches</t>
  </si>
  <si>
    <t>9782877674843</t>
  </si>
  <si>
    <t>la flaque d'eau</t>
  </si>
  <si>
    <t>9782877672474</t>
  </si>
  <si>
    <t>petit paul et l'oisillon</t>
  </si>
  <si>
    <t>9782877673655</t>
  </si>
  <si>
    <t>debout les paresseux</t>
  </si>
  <si>
    <t>9782877673907</t>
  </si>
  <si>
    <t>une poule deux coqs le spectacle</t>
  </si>
  <si>
    <t>9782877674959</t>
  </si>
  <si>
    <t>le ballon d'alexandre</t>
  </si>
  <si>
    <t>9782877672559</t>
  </si>
  <si>
    <t>j'ai le cafard</t>
  </si>
  <si>
    <t>9782877673365</t>
  </si>
  <si>
    <t>je suis petite</t>
  </si>
  <si>
    <t>9782877675055</t>
  </si>
  <si>
    <t>il était une fois</t>
  </si>
  <si>
    <t>9782917326114</t>
  </si>
  <si>
    <t>mardi</t>
  </si>
  <si>
    <t>marie de la mer</t>
  </si>
  <si>
    <t>9782917326084</t>
  </si>
  <si>
    <t>le sourire du loup</t>
  </si>
  <si>
    <t>9782917326008</t>
  </si>
  <si>
    <t>9782354810276</t>
  </si>
  <si>
    <t>calendrier de l'avent</t>
  </si>
  <si>
    <t>dinosaures pvc</t>
  </si>
  <si>
    <t>pelluche coussin</t>
  </si>
  <si>
    <t>pate a modeler</t>
  </si>
  <si>
    <t>voiture rc</t>
  </si>
  <si>
    <t>lance disque</t>
  </si>
  <si>
    <t>poupee moderne</t>
  </si>
  <si>
    <t>pick up</t>
  </si>
  <si>
    <t>poupee fruit</t>
  </si>
  <si>
    <t>coffret dinos</t>
  </si>
  <si>
    <t>tracteur</t>
  </si>
  <si>
    <t>train bois</t>
  </si>
  <si>
    <t>diabolo</t>
  </si>
  <si>
    <t>cible securite</t>
  </si>
  <si>
    <t>puzzle lacet</t>
  </si>
  <si>
    <t>arche puzzle</t>
  </si>
  <si>
    <t>boite infirmerie</t>
  </si>
  <si>
    <t>dinette thea</t>
  </si>
  <si>
    <t>camion pompier</t>
  </si>
  <si>
    <t>helico</t>
  </si>
  <si>
    <t>peluche rose</t>
  </si>
  <si>
    <t>peluche bleue</t>
  </si>
  <si>
    <t>9782747029476</t>
  </si>
  <si>
    <t>Youpi les secrets des sons</t>
  </si>
  <si>
    <t>9782747013345</t>
  </si>
  <si>
    <t>Youpi les animaux de la forêt</t>
  </si>
  <si>
    <t>9782747016117</t>
  </si>
  <si>
    <t>Youpi les animaux de la campagne</t>
  </si>
  <si>
    <t>9782747029483</t>
  </si>
  <si>
    <t>Youpi les oiseaux de mon jardin</t>
  </si>
  <si>
    <t>9782747015486</t>
  </si>
  <si>
    <t>Youpi les INSECTES de mon jardin</t>
  </si>
  <si>
    <t>9783867756389</t>
  </si>
  <si>
    <t>Au bord de l'étang</t>
  </si>
  <si>
    <t>9782745932204</t>
  </si>
  <si>
    <t>Ma ferme à toucher</t>
  </si>
  <si>
    <t>9782745959560</t>
  </si>
  <si>
    <t xml:space="preserve">La course </t>
  </si>
  <si>
    <t>9782745951786</t>
  </si>
  <si>
    <t>Oh la belle bete</t>
  </si>
  <si>
    <t>9782745947802</t>
  </si>
  <si>
    <t>ABCD animaux</t>
  </si>
  <si>
    <t>9782745948496</t>
  </si>
  <si>
    <t>Mes bébés docs la maison</t>
  </si>
  <si>
    <t>9782745923806</t>
  </si>
  <si>
    <t>Tu veux être ma maman</t>
  </si>
  <si>
    <t>9782020928168</t>
  </si>
  <si>
    <t>Une nuit dans la foret</t>
  </si>
  <si>
    <t>9782745959133</t>
  </si>
  <si>
    <t>Mes petits docs le CINEMA</t>
  </si>
  <si>
    <t>9782745945297</t>
  </si>
  <si>
    <t>Mes petits docs leS DAUPHINS</t>
  </si>
  <si>
    <t>9782745942845</t>
  </si>
  <si>
    <t>Mes petits docs Paris</t>
  </si>
  <si>
    <t>Mes petits LA LUNE</t>
  </si>
  <si>
    <t>9782745936271</t>
  </si>
  <si>
    <t>9782745954091</t>
  </si>
  <si>
    <t>9782745946188</t>
  </si>
  <si>
    <t>Mes petites questions les chateaux</t>
  </si>
  <si>
    <t>9782745942142</t>
  </si>
  <si>
    <t>Mes petites questions la ferme</t>
  </si>
  <si>
    <t>Mes petites questions la Prehistoire</t>
  </si>
  <si>
    <t>9782745956927</t>
  </si>
  <si>
    <t>Mes petites questions la TERRE</t>
  </si>
  <si>
    <t>9782745937131</t>
  </si>
  <si>
    <t>Minipattes L'écureuil</t>
  </si>
  <si>
    <t>9782700038775</t>
  </si>
  <si>
    <t>Mon grand popimagier</t>
  </si>
  <si>
    <t>9782747016599</t>
  </si>
  <si>
    <t>Petit ours brun est un champion</t>
  </si>
  <si>
    <t>9782747028714</t>
  </si>
  <si>
    <t>Petit ours brun aime le vent</t>
  </si>
  <si>
    <t>9782747016438</t>
  </si>
  <si>
    <t>Petit ours brun aime l'automne</t>
  </si>
  <si>
    <t>9782747042871</t>
  </si>
  <si>
    <t>Petit ours brun le premier jour d'école</t>
  </si>
  <si>
    <t>9782747044042</t>
  </si>
  <si>
    <t>Bonne nuit petit ours</t>
  </si>
  <si>
    <t>9782747025409</t>
  </si>
  <si>
    <t>La soupe à la grimace</t>
  </si>
  <si>
    <t>9782747032117</t>
  </si>
  <si>
    <t>Hansel et gretel</t>
  </si>
  <si>
    <t>9782218929922</t>
  </si>
  <si>
    <t>Mon tres grand imagier animaux</t>
  </si>
  <si>
    <t>Langlaude</t>
  </si>
  <si>
    <t>9782364860216</t>
  </si>
  <si>
    <t>L'équipe de secours</t>
  </si>
  <si>
    <t>9782915677379</t>
  </si>
  <si>
    <t>Les contes du lapin</t>
  </si>
  <si>
    <t>9782915677362</t>
  </si>
  <si>
    <t>Les contes du RENARD</t>
  </si>
  <si>
    <t>9782364860261</t>
  </si>
  <si>
    <t>Le chemin secret</t>
  </si>
  <si>
    <t>9782364860209</t>
  </si>
  <si>
    <t>9782364860179</t>
  </si>
  <si>
    <t>Le loup et les sept chevreaux</t>
  </si>
  <si>
    <t>9782364860186</t>
  </si>
  <si>
    <t>Cric croc</t>
  </si>
  <si>
    <t>9782364860193</t>
  </si>
  <si>
    <t>Blanche neige et les sept naims</t>
  </si>
  <si>
    <t>9782364860278</t>
  </si>
  <si>
    <t>9782758302179</t>
  </si>
  <si>
    <t>Pourquoi les animaux ont-ils des corps si rigolos</t>
  </si>
  <si>
    <t>9782758302162</t>
  </si>
  <si>
    <t>Pourquoi les animaux font ils des choses si bizzares</t>
  </si>
  <si>
    <t>9782841812547</t>
  </si>
  <si>
    <t>Une fleur un caillou</t>
  </si>
  <si>
    <t>Malevitch</t>
  </si>
  <si>
    <t>Hanna au temps des tulipes</t>
  </si>
  <si>
    <t>Pipi caca au musée</t>
  </si>
  <si>
    <t>9782358321358</t>
  </si>
  <si>
    <t>Masques</t>
  </si>
  <si>
    <t>9782358321228</t>
  </si>
  <si>
    <t>Fruits et légumes</t>
  </si>
  <si>
    <t>9782358321235</t>
  </si>
  <si>
    <t>Alicejeunesse</t>
  </si>
  <si>
    <t>Qui est René Magritt</t>
  </si>
  <si>
    <t>9780714859538</t>
  </si>
  <si>
    <t>La souris aux yeux verts</t>
  </si>
  <si>
    <t>9782295000835</t>
  </si>
  <si>
    <t>Chateaux patés et cie</t>
  </si>
  <si>
    <t>9782745960948</t>
  </si>
  <si>
    <t>Peintures préssées</t>
  </si>
  <si>
    <t>Naive</t>
  </si>
  <si>
    <t>9782350210247</t>
  </si>
  <si>
    <t>Le petit oiseau qui chantait faux</t>
  </si>
  <si>
    <t>9782350210230</t>
  </si>
  <si>
    <t>Jacques Prevert l'humour de l'art</t>
  </si>
  <si>
    <t>9782952183383</t>
  </si>
  <si>
    <t>Chante rossignol chante</t>
  </si>
  <si>
    <t>9782298024401</t>
  </si>
  <si>
    <t>L'amour, les copains et moi</t>
  </si>
  <si>
    <t>Les garcons et les filles</t>
  </si>
  <si>
    <t>9782298023367</t>
  </si>
  <si>
    <t>9782747043922</t>
  </si>
  <si>
    <t>Jeux de lettres</t>
  </si>
  <si>
    <t>9782013914574</t>
  </si>
  <si>
    <t>Un amour de bouton</t>
  </si>
  <si>
    <t>9782754211260</t>
  </si>
  <si>
    <t>9782754211253</t>
  </si>
  <si>
    <t>Contes et fables a lire et a ecouter VERT</t>
  </si>
  <si>
    <t>Contes et fables a lire et a ecouter ROSE</t>
  </si>
  <si>
    <t>9782754211277</t>
  </si>
  <si>
    <t>Cansons et comptines</t>
  </si>
  <si>
    <t>SOL</t>
  </si>
  <si>
    <t>9782952183376</t>
  </si>
  <si>
    <t>Le cheval de troie</t>
  </si>
  <si>
    <t>Eveil et découverte</t>
  </si>
  <si>
    <t>9782353660230</t>
  </si>
  <si>
    <t>La fête aux chansons</t>
  </si>
  <si>
    <t>9782350000862</t>
  </si>
  <si>
    <t>J'ai fait un cauchemard</t>
  </si>
  <si>
    <t>9782358320788</t>
  </si>
  <si>
    <t>9782358320702</t>
  </si>
  <si>
    <t>La nuit tous les chats sont verts</t>
  </si>
  <si>
    <t>9782358320948</t>
  </si>
  <si>
    <t>Niki de saint phalle</t>
  </si>
  <si>
    <t>9782358320092</t>
  </si>
  <si>
    <t>Petites comptines pour grands tableaux</t>
  </si>
  <si>
    <t>9782358320856</t>
  </si>
  <si>
    <t>Les vrais histoires de l'art</t>
  </si>
  <si>
    <t>9782020989978</t>
  </si>
  <si>
    <t>Coups de cœur</t>
  </si>
  <si>
    <t>9782020861595</t>
  </si>
  <si>
    <t>Qui a volé ma fusée</t>
  </si>
  <si>
    <t>9782020932394</t>
  </si>
  <si>
    <t>Matoumax</t>
  </si>
  <si>
    <t>9782021077353</t>
  </si>
  <si>
    <t>Et si je mangait ma soupe</t>
  </si>
  <si>
    <t>9782021099195</t>
  </si>
  <si>
    <t>Quel bazar</t>
  </si>
  <si>
    <t>9782020674294</t>
  </si>
  <si>
    <t>Histoires pas très naturelles</t>
  </si>
  <si>
    <t>9782020500760</t>
  </si>
  <si>
    <t>Le théorème de mamadou</t>
  </si>
  <si>
    <t>9782020893282</t>
  </si>
  <si>
    <t>L'étroit cavalier</t>
  </si>
  <si>
    <t>9782020908252</t>
  </si>
  <si>
    <t>Flamzy le petit dragon</t>
  </si>
  <si>
    <t>9782021012859</t>
  </si>
  <si>
    <t>Les boulzoreilles</t>
  </si>
  <si>
    <t>9782020948401</t>
  </si>
  <si>
    <t>Pas content</t>
  </si>
  <si>
    <t>9782021018813</t>
  </si>
  <si>
    <t>Mon ami à trois pattes</t>
  </si>
  <si>
    <t>9782020969246</t>
  </si>
  <si>
    <t>Arthur range ta chambre</t>
  </si>
  <si>
    <t>9782021011777</t>
  </si>
  <si>
    <t>Kuro et le gouter surprise</t>
  </si>
  <si>
    <t>9782021090680</t>
  </si>
  <si>
    <t>L'étourdie petite sorcière</t>
  </si>
  <si>
    <t>9782020848268</t>
  </si>
  <si>
    <t>Juste un détail</t>
  </si>
  <si>
    <t>9782020986588</t>
  </si>
  <si>
    <t>Animaux d'ésprit</t>
  </si>
  <si>
    <t>9782020838229</t>
  </si>
  <si>
    <t>Vétérinaire</t>
  </si>
  <si>
    <t>9782020926119</t>
  </si>
  <si>
    <t>Présidente</t>
  </si>
  <si>
    <t>9782020892605</t>
  </si>
  <si>
    <t>Footballeur</t>
  </si>
  <si>
    <t>9782021114300</t>
  </si>
  <si>
    <t>Kiki fout le camp</t>
  </si>
  <si>
    <t>9782508003134</t>
  </si>
  <si>
    <t>Jeux sur mon ami le chien</t>
  </si>
  <si>
    <t>9782874316449</t>
  </si>
  <si>
    <t>9782800692814</t>
  </si>
  <si>
    <t>Mes premiers sudoku</t>
  </si>
  <si>
    <t>9782740429044</t>
  </si>
  <si>
    <t>Un beau jour du crocodile</t>
  </si>
  <si>
    <t>Clochette</t>
  </si>
  <si>
    <t>9791091965019</t>
  </si>
  <si>
    <t>Quelle chatastrophe</t>
  </si>
  <si>
    <t>9782354501624</t>
  </si>
  <si>
    <t>Le voyage en autopuce</t>
  </si>
  <si>
    <t>9782354502263</t>
  </si>
  <si>
    <t>Une fourmidable surprise</t>
  </si>
  <si>
    <t>9782354501778</t>
  </si>
  <si>
    <t>Vol à la bisouterie</t>
  </si>
  <si>
    <t>9782354502188</t>
  </si>
  <si>
    <t>Le bétiseur</t>
  </si>
  <si>
    <t>9782354502300</t>
  </si>
  <si>
    <t>Moi super moi</t>
  </si>
  <si>
    <t>9782354501761</t>
  </si>
  <si>
    <t>Rita la féroce fée rousse</t>
  </si>
  <si>
    <t>9791091965002</t>
  </si>
  <si>
    <t>Quelle chataPauvre stupidon</t>
  </si>
  <si>
    <t>9782354501808</t>
  </si>
  <si>
    <t>Le rève de l'arbre</t>
  </si>
  <si>
    <t>9782354502317</t>
  </si>
  <si>
    <t>9782732433493</t>
  </si>
  <si>
    <t>Dico de la préhistoire</t>
  </si>
  <si>
    <t>9782732436982</t>
  </si>
  <si>
    <t>Dico du monde marin</t>
  </si>
  <si>
    <t>9782732455457</t>
  </si>
  <si>
    <t>Enfants d'ailleurs le japon</t>
  </si>
  <si>
    <t>9782732454702</t>
  </si>
  <si>
    <t>Lire et jouer</t>
  </si>
  <si>
    <t>9782732455303</t>
  </si>
  <si>
    <t>Le  macaque des neiges</t>
  </si>
  <si>
    <t>9782732443980</t>
  </si>
  <si>
    <t>Les métiers de l'extrème</t>
  </si>
  <si>
    <t>9782732455419</t>
  </si>
  <si>
    <t>Mon séjour à la ferme</t>
  </si>
  <si>
    <t>Les voitures</t>
  </si>
  <si>
    <t>9782732457031</t>
  </si>
  <si>
    <t>L'allumeur de rèves</t>
  </si>
  <si>
    <t>9782732453521</t>
  </si>
  <si>
    <t>A la découverte des pompiers</t>
  </si>
  <si>
    <t>9782732455341</t>
  </si>
  <si>
    <t>Dans mon petit cœur</t>
  </si>
  <si>
    <t>9782732451923</t>
  </si>
  <si>
    <t>C'est qui le roi des animaux</t>
  </si>
  <si>
    <t>9782732453484</t>
  </si>
  <si>
    <t>Explorons le corps humain</t>
  </si>
  <si>
    <t>9782732455365</t>
  </si>
  <si>
    <t>Doudou poussin pompier</t>
  </si>
  <si>
    <t>9782732455600</t>
  </si>
  <si>
    <t>Doudou poussin vétérinaire</t>
  </si>
  <si>
    <t>9782021099386</t>
  </si>
  <si>
    <t>Quel sport pratique tu</t>
  </si>
  <si>
    <t>9782021104479</t>
  </si>
  <si>
    <t>9782021104462</t>
  </si>
  <si>
    <t>Pourquoi la carapace de la tortue</t>
  </si>
  <si>
    <t>9782021070484</t>
  </si>
  <si>
    <t xml:space="preserve">Boucle d'or et les 3 ours </t>
  </si>
  <si>
    <t>9782020491228</t>
  </si>
  <si>
    <t>Qui a croqué mon gouter</t>
  </si>
  <si>
    <t>9782021073348</t>
  </si>
  <si>
    <t>Emile le petit fifre</t>
  </si>
  <si>
    <t>9782021108637</t>
  </si>
  <si>
    <t>Les grosses bêtes de Tatsu Nagata</t>
  </si>
  <si>
    <t>9782021098662</t>
  </si>
  <si>
    <t>Le livre d'anticoloriage</t>
  </si>
  <si>
    <t>9782700015683</t>
  </si>
  <si>
    <t>Petit singe</t>
  </si>
  <si>
    <t>9782745943194</t>
  </si>
  <si>
    <t>De L'œuf à la poule</t>
  </si>
  <si>
    <t>9782745946652</t>
  </si>
  <si>
    <t>9782745943200</t>
  </si>
  <si>
    <t>Qui mange quoi</t>
  </si>
  <si>
    <t>9782732426082</t>
  </si>
  <si>
    <t>Vivre comme les grecs</t>
  </si>
  <si>
    <t>9782732434520</t>
  </si>
  <si>
    <t>les aventuriers de la plume magique</t>
  </si>
  <si>
    <t>9782358321020</t>
  </si>
  <si>
    <t>DALI</t>
  </si>
  <si>
    <t>9782358320979</t>
  </si>
  <si>
    <t>Art afrique</t>
  </si>
  <si>
    <t>9782358320986</t>
  </si>
  <si>
    <t>Art océanie</t>
  </si>
  <si>
    <t>Rodin</t>
  </si>
  <si>
    <t>9782732039862</t>
  </si>
  <si>
    <t>Isabella naufragée des iles enchantées</t>
  </si>
  <si>
    <t>9782020618199</t>
  </si>
  <si>
    <t>Suzanne</t>
  </si>
  <si>
    <t>9782020926058</t>
  </si>
  <si>
    <t>Bienvenu rue Zanzibar</t>
  </si>
  <si>
    <t>9782021000399</t>
  </si>
  <si>
    <t>Les cignes sauvages</t>
  </si>
  <si>
    <t>9782020990288</t>
  </si>
  <si>
    <t>Une hirondelle m'a dit</t>
  </si>
  <si>
    <t>9782732443515</t>
  </si>
  <si>
    <t>L'APPRENTI PHOTOGRAPHE</t>
  </si>
  <si>
    <t>9782732455297</t>
  </si>
  <si>
    <t>Mon coffret pour devenir grand</t>
  </si>
  <si>
    <t>9782732455280</t>
  </si>
  <si>
    <t>Mon coffret pour decouvrir la ferme</t>
  </si>
  <si>
    <t>Marabout</t>
  </si>
  <si>
    <t>9782501065030</t>
  </si>
  <si>
    <t>Les experts</t>
  </si>
  <si>
    <t>9782754105071</t>
  </si>
  <si>
    <t>9782700027891</t>
  </si>
  <si>
    <t>Grande bête petite bête</t>
  </si>
  <si>
    <t>9782732039718</t>
  </si>
  <si>
    <t>A l'eau marietou</t>
  </si>
  <si>
    <t>Le petit train d'Amidou</t>
  </si>
  <si>
    <t>9782732039428</t>
  </si>
  <si>
    <t>9782732039091</t>
  </si>
  <si>
    <t>Ma maison en corée</t>
  </si>
  <si>
    <t>9782732039411</t>
  </si>
  <si>
    <t>Dis moi le temps</t>
  </si>
  <si>
    <t>9782709820820</t>
  </si>
  <si>
    <t>Inimaginable</t>
  </si>
  <si>
    <t>9782744167553</t>
  </si>
  <si>
    <t>Les GAULOIS</t>
  </si>
  <si>
    <t>9782849038833</t>
  </si>
  <si>
    <t>Découvre ta planete</t>
  </si>
  <si>
    <t>Sous le regne de Napoleon</t>
  </si>
  <si>
    <t>9782070621293</t>
  </si>
  <si>
    <t>Oh l'encyclopédie</t>
  </si>
  <si>
    <t>9782844591241</t>
  </si>
  <si>
    <t>la GRECE antique</t>
  </si>
  <si>
    <t>9782809901184</t>
  </si>
  <si>
    <t>la préhistoire</t>
  </si>
  <si>
    <t>9782754209717</t>
  </si>
  <si>
    <t>Découvre la préhistoire</t>
  </si>
  <si>
    <t>9782754209700</t>
  </si>
  <si>
    <t>Découvre Les romains</t>
  </si>
  <si>
    <t>9782754208192</t>
  </si>
  <si>
    <t>Découvre Les DINOSAURES</t>
  </si>
  <si>
    <t>9782754209663</t>
  </si>
  <si>
    <t>Découvre Les explorateurs</t>
  </si>
  <si>
    <t>Géo</t>
  </si>
  <si>
    <t>9782810401222</t>
  </si>
  <si>
    <t>9782810400515</t>
  </si>
  <si>
    <t>Animaux mystérieux</t>
  </si>
  <si>
    <t>Mystérieux dinosaures</t>
  </si>
  <si>
    <t>9782877477208</t>
  </si>
  <si>
    <t>Je visite un monument</t>
  </si>
  <si>
    <t>9782755800913</t>
  </si>
  <si>
    <t>La mythologie grecque</t>
  </si>
  <si>
    <t>9782877479103</t>
  </si>
  <si>
    <t>Les chevaliers du moyen age</t>
  </si>
  <si>
    <t>9782877479622</t>
  </si>
  <si>
    <t>9782877477390</t>
  </si>
  <si>
    <t>L'humanité préhistorique</t>
  </si>
  <si>
    <t>9782755800920</t>
  </si>
  <si>
    <t>Les lettres de Monmoulin</t>
  </si>
  <si>
    <t>9782877479462</t>
  </si>
  <si>
    <t>Les naims de nos montagnes</t>
  </si>
  <si>
    <t>9782877479899</t>
  </si>
  <si>
    <t>Mon premier imagier</t>
  </si>
  <si>
    <t>9782877477376</t>
  </si>
  <si>
    <t>Tanguy le petit mousse</t>
  </si>
  <si>
    <t>9782877476607</t>
  </si>
  <si>
    <t>Le voyage de yann mousse sur le flore</t>
  </si>
  <si>
    <t>9782755800661</t>
  </si>
  <si>
    <t>Les beaux contes du petit mousse</t>
  </si>
  <si>
    <t>9782877477819</t>
  </si>
  <si>
    <t>La vie au moyen age</t>
  </si>
  <si>
    <t>9782745953650</t>
  </si>
  <si>
    <t>Rèves autour du monde</t>
  </si>
  <si>
    <t>9782012920798</t>
  </si>
  <si>
    <t>Mythes et légendes les gaulois</t>
  </si>
  <si>
    <t>9782012920941</t>
  </si>
  <si>
    <t>Mythes et légendes Pharaons</t>
  </si>
  <si>
    <t>9782700027068</t>
  </si>
  <si>
    <t>1000 INFOS Histoire du monde ancien</t>
  </si>
  <si>
    <t>9782070549504</t>
  </si>
  <si>
    <t>La grande encyclopédie des dinosaures</t>
  </si>
  <si>
    <t>9782012275072</t>
  </si>
  <si>
    <t>L'encyclopédie de l'humanité</t>
  </si>
  <si>
    <t>9782070618491</t>
  </si>
  <si>
    <t>A la recherche de la cité perdue</t>
  </si>
  <si>
    <t>9782844591265</t>
  </si>
  <si>
    <t>l'égypthe ancienne</t>
  </si>
  <si>
    <t>9782753010673</t>
  </si>
  <si>
    <t>Pays de glace et de neige</t>
  </si>
  <si>
    <t>9782013934275</t>
  </si>
  <si>
    <t>Quete dans le monde noir</t>
  </si>
  <si>
    <t>9782012920972</t>
  </si>
  <si>
    <t>Les plus beaux récits du monde</t>
  </si>
  <si>
    <t>Il était une fois l'encyclopédie du corps humain</t>
  </si>
  <si>
    <t>9782012275065</t>
  </si>
  <si>
    <t>9782070620746</t>
  </si>
  <si>
    <t>le kit complet pour explorer le ciel nocturne</t>
  </si>
  <si>
    <t>9782700028249</t>
  </si>
  <si>
    <t>Croc croc</t>
  </si>
  <si>
    <t>9782878813776</t>
  </si>
  <si>
    <t>Miss Dolly Les couleurs</t>
  </si>
  <si>
    <t>9782878810912</t>
  </si>
  <si>
    <t>Miss Dolly LA FERME</t>
  </si>
  <si>
    <t>9782878810561</t>
  </si>
  <si>
    <t>George se fait des amis</t>
  </si>
  <si>
    <t>9782878810585</t>
  </si>
  <si>
    <t>Léo fait son show</t>
  </si>
  <si>
    <t>9782700037586</t>
  </si>
  <si>
    <t>Venise aux 100 suspects</t>
  </si>
  <si>
    <t>9782324002878</t>
  </si>
  <si>
    <t>C'est à moi</t>
  </si>
  <si>
    <t>9782324004469</t>
  </si>
  <si>
    <t>Le grand livre de petite Nelly</t>
  </si>
  <si>
    <t>9782324001352</t>
  </si>
  <si>
    <t>Y'en a marre!</t>
  </si>
  <si>
    <t>9782700032505</t>
  </si>
  <si>
    <t>Contes des nuits d'été</t>
  </si>
  <si>
    <t>9782278064717</t>
  </si>
  <si>
    <t>Tétine Man</t>
  </si>
  <si>
    <t>9782278067404</t>
  </si>
  <si>
    <t>Tétine Man est le plus fort</t>
  </si>
  <si>
    <t>9782278067596</t>
  </si>
  <si>
    <t>Les aventures de p'tit bonhomme</t>
  </si>
  <si>
    <t>9782278061938</t>
  </si>
  <si>
    <t>Le carnaval des animaux</t>
  </si>
  <si>
    <t>9782278064762</t>
  </si>
  <si>
    <t>La moufle</t>
  </si>
  <si>
    <t>9782278052097</t>
  </si>
  <si>
    <t>La souris qui cherchait un mari</t>
  </si>
  <si>
    <t>9782278061754</t>
  </si>
  <si>
    <t>Pattouffet</t>
  </si>
  <si>
    <t>9782278065271</t>
  </si>
  <si>
    <t>Comptines et berceuses Corses</t>
  </si>
  <si>
    <t>9782278057405</t>
  </si>
  <si>
    <t>Mr Pouce se déguise</t>
  </si>
  <si>
    <t>9782278056491</t>
  </si>
  <si>
    <t>Les jeux chantés des touts petits</t>
  </si>
  <si>
    <t>9782700031362</t>
  </si>
  <si>
    <t>Amour et amitiés</t>
  </si>
  <si>
    <t>9782324000041</t>
  </si>
  <si>
    <t>Mon gros imagidoux à toucher</t>
  </si>
  <si>
    <t>9782324001239</t>
  </si>
  <si>
    <t>Panique à la ferme</t>
  </si>
  <si>
    <t>9782324003332</t>
  </si>
  <si>
    <t>Histoire du soir contes et légendes</t>
  </si>
  <si>
    <t>9782700027723</t>
  </si>
  <si>
    <t>50 surprises au temps des dinosaures</t>
  </si>
  <si>
    <t>9782324002762</t>
  </si>
  <si>
    <t>50 surprises au pays des cheveaux</t>
  </si>
  <si>
    <t>9782012264649</t>
  </si>
  <si>
    <t>Zekeye et la toute petite musique</t>
  </si>
  <si>
    <t>9782012264632</t>
  </si>
  <si>
    <t>Zekeye et le crocodile</t>
  </si>
  <si>
    <t>9782012261457</t>
  </si>
  <si>
    <t>Les petits papiers d'holly hobby</t>
  </si>
  <si>
    <t>9782013912167</t>
  </si>
  <si>
    <t>Mon imagier des métiers</t>
  </si>
  <si>
    <t>bébé babouin</t>
  </si>
  <si>
    <t>9782012254886</t>
  </si>
  <si>
    <t xml:space="preserve">Mes plus beaux contes d'Andersen </t>
  </si>
  <si>
    <t>9782012259836</t>
  </si>
  <si>
    <t>Gudule part en vacances</t>
  </si>
  <si>
    <t>9782012247611</t>
  </si>
  <si>
    <t>La cuisine de gudule</t>
  </si>
  <si>
    <t>9782012259508</t>
  </si>
  <si>
    <t>Constance en pension</t>
  </si>
  <si>
    <t>9782012259591</t>
  </si>
  <si>
    <t>Constance et les pirates</t>
  </si>
  <si>
    <t>9782012264571</t>
  </si>
  <si>
    <t>9782012259577</t>
  </si>
  <si>
    <t>800 Histoires d'horreurs</t>
  </si>
  <si>
    <t>9782012264564</t>
  </si>
  <si>
    <t>Qui a pris le dodolé de zékéyé</t>
  </si>
  <si>
    <t>9782218753886</t>
  </si>
  <si>
    <t>Je ne sais pas quoi faire</t>
  </si>
  <si>
    <t>9782218928888</t>
  </si>
  <si>
    <t>En voiture Ticou</t>
  </si>
  <si>
    <t>9782218928154</t>
  </si>
  <si>
    <t>Recettes de tous les coins du monde</t>
  </si>
  <si>
    <t>9782218928185</t>
  </si>
  <si>
    <t>Recettes pour petits et gros gouter</t>
  </si>
  <si>
    <t>9782218928192</t>
  </si>
  <si>
    <t>Recettes pour mes vacances d'été</t>
  </si>
  <si>
    <t>9782013929929</t>
  </si>
  <si>
    <t>L'histoire de girafe</t>
  </si>
  <si>
    <t>9782013931885</t>
  </si>
  <si>
    <t>Moi je t'aime</t>
  </si>
  <si>
    <t>9782013909341</t>
  </si>
  <si>
    <t>le concours de bisous</t>
  </si>
  <si>
    <t>Les contes du cimetière</t>
  </si>
  <si>
    <t>9782013913614</t>
  </si>
  <si>
    <t>9782013936347</t>
  </si>
  <si>
    <t>Le mouton qui n'arrivait pas à s'endormir</t>
  </si>
  <si>
    <t>Les douze travaux d'Hercule</t>
  </si>
  <si>
    <t>9782014630510</t>
  </si>
  <si>
    <t>Le guide officiel ratatouille</t>
  </si>
  <si>
    <t>Bois perché</t>
  </si>
  <si>
    <t>9783855814725</t>
  </si>
  <si>
    <t>Toki doki</t>
  </si>
  <si>
    <t>9782700024887</t>
  </si>
  <si>
    <t>Le tournoi aux 100 CHAMPIONS</t>
  </si>
  <si>
    <t>9782324001468</t>
  </si>
  <si>
    <t>100 Athletes sur le mont olympe</t>
  </si>
  <si>
    <t>9782700028294</t>
  </si>
  <si>
    <t>La citadelle aux 100 TOURS</t>
  </si>
  <si>
    <t>9782700029963</t>
  </si>
  <si>
    <t>L'école aux 100 stars</t>
  </si>
  <si>
    <t>9782324004117</t>
  </si>
  <si>
    <t>10 petits bisous</t>
  </si>
  <si>
    <t>9782700037678</t>
  </si>
  <si>
    <t>La VILLA AUX 100 pillards</t>
  </si>
  <si>
    <t>9782013933995</t>
  </si>
  <si>
    <t>9782013913621</t>
  </si>
  <si>
    <t>Les petits rouleaux</t>
  </si>
  <si>
    <t>9782012247581</t>
  </si>
  <si>
    <t>La folle soirée de Gudule</t>
  </si>
  <si>
    <t>Minedition</t>
  </si>
  <si>
    <t>9782354131098</t>
  </si>
  <si>
    <t>La glace brisée</t>
  </si>
  <si>
    <t>9782354130404</t>
  </si>
  <si>
    <t>Promis c'est promis</t>
  </si>
  <si>
    <t>9782354130428</t>
  </si>
  <si>
    <t>Prince sans rire</t>
  </si>
  <si>
    <t>9782354130701</t>
  </si>
  <si>
    <t>Je suis comme je suis</t>
  </si>
  <si>
    <t>9782354130848</t>
  </si>
  <si>
    <t>Rikie et henri</t>
  </si>
  <si>
    <t>9782354131005</t>
  </si>
  <si>
    <t>Oliver</t>
  </si>
  <si>
    <t>9782354131197</t>
  </si>
  <si>
    <t>Fulbert la terreur</t>
  </si>
  <si>
    <t>9782012245433</t>
  </si>
  <si>
    <t>Babar le yoga des éléphants</t>
  </si>
  <si>
    <t>9782324003905</t>
  </si>
  <si>
    <t>9782324003912</t>
  </si>
  <si>
    <t>9782012245426</t>
  </si>
  <si>
    <t>Le musé de babar</t>
  </si>
  <si>
    <t>9782012250819</t>
  </si>
  <si>
    <t>Le tour du monde de babar</t>
  </si>
  <si>
    <t>9782215098324</t>
  </si>
  <si>
    <t>Le carnet du chevalier</t>
  </si>
  <si>
    <t>9782215117803</t>
  </si>
  <si>
    <t>Le carnet du COWBOY</t>
  </si>
  <si>
    <t>9782215098317</t>
  </si>
  <si>
    <t>Le carnet du pirate</t>
  </si>
  <si>
    <t>9782215117810</t>
  </si>
  <si>
    <t>Le carnet du COSMONAUTE</t>
  </si>
  <si>
    <t>9782215049890</t>
  </si>
  <si>
    <t>Le carnet De l'aventurier</t>
  </si>
  <si>
    <t>9782215097471</t>
  </si>
  <si>
    <t>Pourquoi comment le moyen age</t>
  </si>
  <si>
    <t>The war</t>
  </si>
  <si>
    <t>9782215103639</t>
  </si>
  <si>
    <t>9782215095378</t>
  </si>
  <si>
    <t>les animaux de la campagne</t>
  </si>
  <si>
    <t>9782215079217</t>
  </si>
  <si>
    <t>9782215117285</t>
  </si>
  <si>
    <t>Le petit chaperon rouge et autres contes</t>
  </si>
  <si>
    <t>9782841968305</t>
  </si>
  <si>
    <t>Rouergue</t>
  </si>
  <si>
    <t>Mon corps et moi</t>
  </si>
  <si>
    <t>Dans ma tête</t>
  </si>
  <si>
    <t>A deux pas du paradis</t>
  </si>
  <si>
    <t>Princesse charmante</t>
  </si>
  <si>
    <t>Tout va bien</t>
  </si>
  <si>
    <t>Lili melo aux menus plaisirs</t>
  </si>
  <si>
    <t>Bleu ciel</t>
  </si>
  <si>
    <t>9782731236795</t>
  </si>
  <si>
    <t>une baguette pour Hugo</t>
  </si>
  <si>
    <t>9782753020993</t>
  </si>
  <si>
    <t>Les bateaux et sous marins</t>
  </si>
  <si>
    <t>9782753023314</t>
  </si>
  <si>
    <t>100 infos Les plantes</t>
  </si>
  <si>
    <t>9782753021099</t>
  </si>
  <si>
    <t>Les manchots</t>
  </si>
  <si>
    <t>9782244405803</t>
  </si>
  <si>
    <t>9782753023000</t>
  </si>
  <si>
    <t>Mon carnet de balade la forêt</t>
  </si>
  <si>
    <t>9782753023550</t>
  </si>
  <si>
    <t>pt juniors la santé</t>
  </si>
  <si>
    <t>9782848652542</t>
  </si>
  <si>
    <t>Le jour ou j'ai trouvé une vache dans mon frigo</t>
  </si>
  <si>
    <t>9782848652160</t>
  </si>
  <si>
    <t>A la recherche du moineau perdu</t>
  </si>
  <si>
    <t>9782353661411</t>
  </si>
  <si>
    <t>Les clefs du zoo</t>
  </si>
  <si>
    <t>9782353660636</t>
  </si>
  <si>
    <t>La compagnie à mimer</t>
  </si>
  <si>
    <t>9782244418056</t>
  </si>
  <si>
    <t>Comptines à gestes</t>
  </si>
  <si>
    <t>9782244451169</t>
  </si>
  <si>
    <t>Contes de tous les pays</t>
  </si>
  <si>
    <t>9782244418322</t>
  </si>
  <si>
    <t>40 Contes pour les touts petits</t>
  </si>
  <si>
    <t>9782244301273</t>
  </si>
  <si>
    <t>Qui se cache dans mon jardin</t>
  </si>
  <si>
    <t>9782244301266</t>
  </si>
  <si>
    <t>Qui se cache à LA FERME</t>
  </si>
  <si>
    <t>9782244419732</t>
  </si>
  <si>
    <t>Théo et le pot</t>
  </si>
  <si>
    <t>9782244401362</t>
  </si>
  <si>
    <t>Petit pois veut être le roi</t>
  </si>
  <si>
    <t>9782244401225</t>
  </si>
  <si>
    <t>Moi je suis grand</t>
  </si>
  <si>
    <t>9782244401232</t>
  </si>
  <si>
    <t>Les dents le pot et au dodo</t>
  </si>
  <si>
    <t>9782244401164</t>
  </si>
  <si>
    <t>7 Histoires pour apprendre le pot</t>
  </si>
  <si>
    <t>9782244405728</t>
  </si>
  <si>
    <t>9782244405797</t>
  </si>
  <si>
    <t>9782244405933</t>
  </si>
  <si>
    <t>Le corbeau et le renard</t>
  </si>
  <si>
    <t>9782244406541</t>
  </si>
  <si>
    <t>la cigale et la fourmi</t>
  </si>
  <si>
    <t>9782244406565</t>
  </si>
  <si>
    <t>la poule aux œufs d'or</t>
  </si>
  <si>
    <t>9782244406534</t>
  </si>
  <si>
    <t>Le renard et la cigogne</t>
  </si>
  <si>
    <t>9782244406510</t>
  </si>
  <si>
    <t>Le loup et l'agneau</t>
  </si>
  <si>
    <t>9782244406558</t>
  </si>
  <si>
    <t>Le lievre et la tortue</t>
  </si>
  <si>
    <t>9782244419299</t>
  </si>
  <si>
    <t>Les méchants et les gentils</t>
  </si>
  <si>
    <t>9782244300535</t>
  </si>
  <si>
    <t>9782244417868</t>
  </si>
  <si>
    <t>40 Histoires du marchand de sable</t>
  </si>
  <si>
    <t>9782244419688</t>
  </si>
  <si>
    <t>Le Chat botté</t>
  </si>
  <si>
    <t>9782244419800</t>
  </si>
  <si>
    <t>9782244409701</t>
  </si>
  <si>
    <t>9782215121169</t>
  </si>
  <si>
    <t>Loup y est tu ?</t>
  </si>
  <si>
    <t>9782740430170</t>
  </si>
  <si>
    <t>9782740429359</t>
  </si>
  <si>
    <t>Le crocodile</t>
  </si>
  <si>
    <t>9782740430194</t>
  </si>
  <si>
    <t>9782740429570</t>
  </si>
  <si>
    <t>Coucou</t>
  </si>
  <si>
    <t>Le carnet de sarah</t>
  </si>
  <si>
    <t>9782215111528</t>
  </si>
  <si>
    <t>Petite comptines et jeux d'éveil</t>
  </si>
  <si>
    <t>9782215080497</t>
  </si>
  <si>
    <t>Les fruits</t>
  </si>
  <si>
    <t>9782215046608</t>
  </si>
  <si>
    <t>S'il te plait</t>
  </si>
  <si>
    <t>9782215097372</t>
  </si>
  <si>
    <t>la vie des coccinelles</t>
  </si>
  <si>
    <t>9782215114642</t>
  </si>
  <si>
    <t>Gde imagerie Les plantes</t>
  </si>
  <si>
    <t>9782215061960</t>
  </si>
  <si>
    <t>Gde imagerie reptiles</t>
  </si>
  <si>
    <t>9782215080794</t>
  </si>
  <si>
    <t>Gde imagerie animaux du froid</t>
  </si>
  <si>
    <t>9782215106456</t>
  </si>
  <si>
    <t>Gde imagerie Paris</t>
  </si>
  <si>
    <t>9782215115182</t>
  </si>
  <si>
    <t>Gde imagerie les gaulois</t>
  </si>
  <si>
    <t>9782215049364</t>
  </si>
  <si>
    <t>Manuel de survie des aventuriers</t>
  </si>
  <si>
    <t>9782215119708</t>
  </si>
  <si>
    <t>Mission survivre</t>
  </si>
  <si>
    <t>9782745953582</t>
  </si>
  <si>
    <t>Merci le vent</t>
  </si>
  <si>
    <t>9782745932495</t>
  </si>
  <si>
    <t>Bas les pattes</t>
  </si>
  <si>
    <t>9782745918642</t>
  </si>
  <si>
    <t>Sur le chemin</t>
  </si>
  <si>
    <t>9782745946478</t>
  </si>
  <si>
    <t>Monsieur zizi</t>
  </si>
  <si>
    <t>9782867268663</t>
  </si>
  <si>
    <t>De l'histoire de la petite taupe</t>
  </si>
  <si>
    <t>9782745960689</t>
  </si>
  <si>
    <t>Blanc comme neige</t>
  </si>
  <si>
    <t>9782745945556</t>
  </si>
  <si>
    <t>Pirates, princesses et cie</t>
  </si>
  <si>
    <t>9782357100732</t>
  </si>
  <si>
    <t>L'Océanie</t>
  </si>
  <si>
    <t>La rédaction</t>
  </si>
  <si>
    <t>9782748505542</t>
  </si>
  <si>
    <t>9782849141793</t>
  </si>
  <si>
    <t>L'oiseau fait son nid moi aussi</t>
  </si>
  <si>
    <t>9782841812806</t>
  </si>
  <si>
    <t>La peau du rhino</t>
  </si>
  <si>
    <t>9782841812738</t>
  </si>
  <si>
    <t>Je découvre les couleurs</t>
  </si>
  <si>
    <t>9782841812219</t>
  </si>
  <si>
    <t>Une balle une pomme</t>
  </si>
  <si>
    <t>9782841812745</t>
  </si>
  <si>
    <t>Nous les loups</t>
  </si>
  <si>
    <t>9782298002256</t>
  </si>
  <si>
    <t>Billy the kid</t>
  </si>
  <si>
    <t>9782298016147</t>
  </si>
  <si>
    <t>Les légendaires T7</t>
  </si>
  <si>
    <t>9782298016932</t>
  </si>
  <si>
    <t>Boule et bill N°7</t>
  </si>
  <si>
    <t>9782505016144</t>
  </si>
  <si>
    <t>XIII N°1 &amp; 2</t>
  </si>
  <si>
    <t>9782505016151</t>
  </si>
  <si>
    <t>XIII N°3 &amp; 4</t>
  </si>
  <si>
    <t>9782505016168</t>
  </si>
  <si>
    <t>XIII N°5 &amp; 6</t>
  </si>
  <si>
    <t>9782505016199</t>
  </si>
  <si>
    <t>XIII N°9 &amp; 10</t>
  </si>
  <si>
    <t>9782505016205</t>
  </si>
  <si>
    <t>XIII N°11&amp; 12</t>
  </si>
  <si>
    <t>9782505016212</t>
  </si>
  <si>
    <t>XIII N°13 &amp; 14</t>
  </si>
  <si>
    <t>9782505016229</t>
  </si>
  <si>
    <t>XIII N°15 &amp; 16</t>
  </si>
  <si>
    <t>9782298041767</t>
  </si>
  <si>
    <t>Les quatres de baker street</t>
  </si>
  <si>
    <t>9782227715066</t>
  </si>
  <si>
    <t>Sale temps pour l'inspecteur</t>
  </si>
  <si>
    <t>9782700940923</t>
  </si>
  <si>
    <t>Lili grisbi et cie</t>
  </si>
  <si>
    <t>9782747009560</t>
  </si>
  <si>
    <t>ca chauffe à texico</t>
  </si>
  <si>
    <t>9782700940855</t>
  </si>
  <si>
    <t>Mystère à toute heure</t>
  </si>
  <si>
    <t>9782747016223</t>
  </si>
  <si>
    <t>Le Yorg se déchaine</t>
  </si>
  <si>
    <t>Rencontre avec la faune sauvage</t>
  </si>
  <si>
    <t>9782013914130</t>
  </si>
  <si>
    <t>9782013913706</t>
  </si>
  <si>
    <t>Le fil d'or de Fatinou</t>
  </si>
  <si>
    <t>9782013911825</t>
  </si>
  <si>
    <t>Pablo picassiette</t>
  </si>
  <si>
    <t>9782918803058</t>
  </si>
  <si>
    <t>Les habits neufs de l'empereur</t>
  </si>
  <si>
    <t>9782918803041</t>
  </si>
  <si>
    <t>9782918803034</t>
  </si>
  <si>
    <t>L'ile de laine</t>
  </si>
  <si>
    <t>9782918803089</t>
  </si>
  <si>
    <t>Le gardien de phare</t>
  </si>
  <si>
    <t>9782745958785</t>
  </si>
  <si>
    <t>Petit hérisson et les étoiles filantes</t>
  </si>
  <si>
    <t>9782013912532</t>
  </si>
  <si>
    <t>Le samourai errant</t>
  </si>
  <si>
    <t>9782013914567</t>
  </si>
  <si>
    <t>Trois samourai sans foi ni loi</t>
  </si>
  <si>
    <t>9782013929240</t>
  </si>
  <si>
    <t>Le Kimono blanc</t>
  </si>
  <si>
    <t>9782013933674</t>
  </si>
  <si>
    <t>La princesse au secret</t>
  </si>
  <si>
    <t>9782013912471</t>
  </si>
  <si>
    <t>Il était une fois sous le kiosque à musique</t>
  </si>
  <si>
    <t>9782916689111</t>
  </si>
  <si>
    <t>Ecume</t>
  </si>
  <si>
    <t>9782916689210</t>
  </si>
  <si>
    <t>les ailes du vent</t>
  </si>
  <si>
    <t>9782877673976</t>
  </si>
  <si>
    <t>Bal à la ferme</t>
  </si>
  <si>
    <t>9782324000478</t>
  </si>
  <si>
    <t>Tout un  monde sous la neige</t>
  </si>
  <si>
    <t>9782324000423</t>
  </si>
  <si>
    <t>la nuit avant noel</t>
  </si>
  <si>
    <t>9782700014747</t>
  </si>
  <si>
    <t>Le noël des fées</t>
  </si>
  <si>
    <t>9782020557924</t>
  </si>
  <si>
    <t>Le petit père Noël</t>
  </si>
  <si>
    <t>9782745953513</t>
  </si>
  <si>
    <t>Joyeux noël Anatole</t>
  </si>
  <si>
    <t>9782218928147</t>
  </si>
  <si>
    <t>Recettes pour feter noël</t>
  </si>
  <si>
    <t>9782244419657</t>
  </si>
  <si>
    <t>Le père Noël sait il ou j'habite</t>
  </si>
  <si>
    <t>9782244419602</t>
  </si>
  <si>
    <t>Il était une fois le Père Noël</t>
  </si>
  <si>
    <t>9782244417660</t>
  </si>
  <si>
    <t>24 Histoires de Noël</t>
  </si>
  <si>
    <t>9782244427225</t>
  </si>
  <si>
    <t>la fée baguette et le père Noël</t>
  </si>
  <si>
    <t>9782244405469</t>
  </si>
  <si>
    <t>Le père Noël est en retard</t>
  </si>
  <si>
    <t>9782013931090</t>
  </si>
  <si>
    <t>Racontes moi 15 histoires de noël</t>
  </si>
  <si>
    <t>Le calendrier de l'avent</t>
  </si>
  <si>
    <t>Mondo</t>
  </si>
  <si>
    <t>9782889003716</t>
  </si>
  <si>
    <t>Mon sapin de Noël à décorer</t>
  </si>
  <si>
    <t>9782324002892</t>
  </si>
  <si>
    <t>Cher Père Noel</t>
  </si>
  <si>
    <t>9782244418315</t>
  </si>
  <si>
    <t>9782745945570</t>
  </si>
  <si>
    <t>Un calin pour le bonhomme de neige</t>
  </si>
  <si>
    <t>9782747017527</t>
  </si>
  <si>
    <t>La drole de nuit du père Noêl</t>
  </si>
  <si>
    <t>9782218753008</t>
  </si>
  <si>
    <t>Menu de fêtes</t>
  </si>
  <si>
    <t>9782013936101</t>
  </si>
  <si>
    <t>Père Noël</t>
  </si>
  <si>
    <t>9782013934312</t>
  </si>
  <si>
    <t>9782013934299</t>
  </si>
  <si>
    <t>Joyeux Noël</t>
  </si>
  <si>
    <t>9782013934282</t>
  </si>
  <si>
    <t>Mon beau sapin</t>
  </si>
  <si>
    <t>9782013934305</t>
  </si>
  <si>
    <t>Oh un cadeau</t>
  </si>
  <si>
    <t>9782745935588</t>
  </si>
  <si>
    <t>Bonjour hiver</t>
  </si>
  <si>
    <t>9782755800906</t>
  </si>
  <si>
    <t>Histoire des bateaux et des marins</t>
  </si>
  <si>
    <t>9782244301181</t>
  </si>
  <si>
    <t>Au pays du père Noël</t>
  </si>
  <si>
    <t>9782354811310</t>
  </si>
  <si>
    <t>9782354810757</t>
  </si>
  <si>
    <t>Premiere sortie</t>
  </si>
  <si>
    <t>9782354810870</t>
  </si>
  <si>
    <t>Mes animaux à toucher et à écouter</t>
  </si>
  <si>
    <t>Coucou c'est moi la vache</t>
  </si>
  <si>
    <t>9782354810863</t>
  </si>
  <si>
    <t>Mon premier livre de noël à toucher</t>
  </si>
  <si>
    <t>9782354811204</t>
  </si>
  <si>
    <t>Mon amie la chenille</t>
  </si>
  <si>
    <t>9782354811136</t>
  </si>
  <si>
    <t>Mes bruits de la mer</t>
  </si>
  <si>
    <t>9782354811532</t>
  </si>
  <si>
    <t>Les amis de la ferme</t>
  </si>
  <si>
    <t>Le premier imagier de la nature</t>
  </si>
  <si>
    <t>9782354811174</t>
  </si>
  <si>
    <t>9782354811181</t>
  </si>
  <si>
    <t>9782916689180</t>
  </si>
  <si>
    <t>Fleur de neige</t>
  </si>
  <si>
    <t>9782013931168</t>
  </si>
  <si>
    <t>1000 Milliards de familles</t>
  </si>
  <si>
    <t>9782020980234</t>
  </si>
  <si>
    <t>Poucette</t>
  </si>
  <si>
    <t>9782013933755</t>
  </si>
  <si>
    <t>Un jour grand père m'a donné un ruisseau</t>
  </si>
  <si>
    <t>9782013931670</t>
  </si>
  <si>
    <t>Tristan et Iseult</t>
  </si>
  <si>
    <t>9782013914963</t>
  </si>
  <si>
    <t>Toi grand singe</t>
  </si>
  <si>
    <t>9782013929837</t>
  </si>
  <si>
    <t>Les ilots de piedestal</t>
  </si>
  <si>
    <t>9782354811457</t>
  </si>
  <si>
    <t>Le petit poucet</t>
  </si>
  <si>
    <t>9782354811501</t>
  </si>
  <si>
    <t>Le capitaine et le dragon rouge</t>
  </si>
  <si>
    <t>9782013933797</t>
  </si>
  <si>
    <t>Le livre magique des contes infinis</t>
  </si>
  <si>
    <t>9782733820100</t>
  </si>
  <si>
    <t>DAE</t>
  </si>
  <si>
    <t>9782733814482</t>
  </si>
  <si>
    <t>Dictionnaire anglais</t>
  </si>
  <si>
    <t>Dictionnaire Français</t>
  </si>
  <si>
    <t>9782733806210</t>
  </si>
  <si>
    <t>Pinocchio court toujours</t>
  </si>
  <si>
    <t>9782353660315</t>
  </si>
  <si>
    <t>9782745960801</t>
  </si>
  <si>
    <t>C'est pas mon chapeau</t>
  </si>
  <si>
    <t>9782745961754</t>
  </si>
  <si>
    <t>La France</t>
  </si>
  <si>
    <t>9782745952127</t>
  </si>
  <si>
    <t>A la crèche</t>
  </si>
  <si>
    <t>9782745917485</t>
  </si>
  <si>
    <t>Mes jouets</t>
  </si>
  <si>
    <t>9782745958235</t>
  </si>
  <si>
    <t>Ma petite ferme</t>
  </si>
  <si>
    <t>9782261028672</t>
  </si>
  <si>
    <t>Je bouge</t>
  </si>
  <si>
    <t>9782700029543</t>
  </si>
  <si>
    <t>Ma promenade avec lila</t>
  </si>
  <si>
    <t>9782700028546</t>
  </si>
  <si>
    <t>Bonne nuit minou chat</t>
  </si>
  <si>
    <t>9782745946485</t>
  </si>
  <si>
    <t>Je me couche</t>
  </si>
  <si>
    <t>9782070526598</t>
  </si>
  <si>
    <t>Prune peche poire prune</t>
  </si>
  <si>
    <t>9782070549313</t>
  </si>
  <si>
    <t>je veux etre une cow girl</t>
  </si>
  <si>
    <t>9782070549290</t>
  </si>
  <si>
    <t>Au pays des ours en peluche</t>
  </si>
  <si>
    <t>9782070527779</t>
  </si>
  <si>
    <t>Mumbo jumbo</t>
  </si>
  <si>
    <t xml:space="preserve">Formulette </t>
  </si>
  <si>
    <t>9782362560088</t>
  </si>
  <si>
    <t>9782889002825</t>
  </si>
  <si>
    <t>Heureux</t>
  </si>
  <si>
    <t>9782753022539</t>
  </si>
  <si>
    <t>Lavinia enfant de rome antique</t>
  </si>
  <si>
    <t>9782753022553</t>
  </si>
  <si>
    <t>Jora enfant dela préhistoire</t>
  </si>
  <si>
    <t>9782753022546</t>
  </si>
  <si>
    <t>Lisa enfant de la renaissance</t>
  </si>
  <si>
    <t>9782753022577</t>
  </si>
  <si>
    <t>Eric enfant Viking</t>
  </si>
  <si>
    <t>Science mania</t>
  </si>
  <si>
    <t>9782013935029</t>
  </si>
  <si>
    <t>Savez vous compter</t>
  </si>
  <si>
    <t>De lodi</t>
  </si>
  <si>
    <t>Chansons d'enfance</t>
  </si>
  <si>
    <t>9782846904155</t>
  </si>
  <si>
    <t>9782846904148</t>
  </si>
  <si>
    <t>Berceuses pour s'endormir</t>
  </si>
  <si>
    <t>2000004909031</t>
  </si>
  <si>
    <t>L'authentique petit ourson</t>
  </si>
  <si>
    <t>La sombre légende d'aimont Preux</t>
  </si>
  <si>
    <t>9782501071703</t>
  </si>
  <si>
    <t>9782501071710</t>
  </si>
  <si>
    <t>Le mystere de la villa maud</t>
  </si>
  <si>
    <t>9782700029789</t>
  </si>
  <si>
    <t>La ferme magique</t>
  </si>
  <si>
    <t>9782745946423</t>
  </si>
  <si>
    <t>1er docs les animaux de la savane</t>
  </si>
  <si>
    <t>9782745954909</t>
  </si>
  <si>
    <t>Sos maitresse en detresse</t>
  </si>
  <si>
    <t>9782745938893</t>
  </si>
  <si>
    <t>Le prince surprise</t>
  </si>
  <si>
    <t>9782700226546</t>
  </si>
  <si>
    <t>Audrey veut toujours commander</t>
  </si>
  <si>
    <t>9782700237429</t>
  </si>
  <si>
    <t>Ma liste géante de cadeau</t>
  </si>
  <si>
    <t>9782700238648</t>
  </si>
  <si>
    <t>Pour une pièce d'or</t>
  </si>
  <si>
    <t>9782700238655</t>
  </si>
  <si>
    <t>Les trois souhaits de Quentin</t>
  </si>
  <si>
    <t>9782218716584</t>
  </si>
  <si>
    <t>Les surprises de boub</t>
  </si>
  <si>
    <t>9782218716614</t>
  </si>
  <si>
    <t>Le mystere des lezard</t>
  </si>
  <si>
    <t>9782012249196</t>
  </si>
  <si>
    <t>Bécassine à l'école</t>
  </si>
  <si>
    <t>3277450185954</t>
  </si>
  <si>
    <t>9782013914734</t>
  </si>
  <si>
    <t xml:space="preserve">Chansons de France rondes </t>
  </si>
  <si>
    <t>9782013914796</t>
  </si>
  <si>
    <t>le pari d'Alystair</t>
  </si>
  <si>
    <t>9782013914178</t>
  </si>
  <si>
    <t>Gare au gros gorille</t>
  </si>
  <si>
    <t>9782745931139</t>
  </si>
  <si>
    <t>le dragon perdu</t>
  </si>
  <si>
    <t>9782745938268</t>
  </si>
  <si>
    <t>Skate toujours</t>
  </si>
  <si>
    <t>9782742740000</t>
  </si>
  <si>
    <t>Vous avez un nouveau message</t>
  </si>
  <si>
    <t>9782742753284</t>
  </si>
  <si>
    <t>Safari en sous sol</t>
  </si>
  <si>
    <t>9782742754670</t>
  </si>
  <si>
    <t>La rescapée de Métabief</t>
  </si>
  <si>
    <t>9782742757510</t>
  </si>
  <si>
    <t>Le loup de manigod</t>
  </si>
  <si>
    <t>9782747045230</t>
  </si>
  <si>
    <t>l'indien qui ne savait pas courir</t>
  </si>
  <si>
    <t>9782747045247</t>
  </si>
  <si>
    <t>l'atroce Mr terroce</t>
  </si>
  <si>
    <t>L'enfant océan</t>
  </si>
  <si>
    <t>9782266203227</t>
  </si>
  <si>
    <t>9782021089691</t>
  </si>
  <si>
    <t>Le clan des chiens</t>
  </si>
  <si>
    <t>9782013935234</t>
  </si>
  <si>
    <t>Petit farceur</t>
  </si>
  <si>
    <t>9782013935265</t>
  </si>
  <si>
    <t>Agent secret</t>
  </si>
  <si>
    <t>9782747025591</t>
  </si>
  <si>
    <t>princesse zelina Comete malik</t>
  </si>
  <si>
    <t>9782747008709</t>
  </si>
  <si>
    <t>Témpête à la maison</t>
  </si>
  <si>
    <t>9782747038539</t>
  </si>
  <si>
    <t>Le fantôme du théatre</t>
  </si>
  <si>
    <t>9782747007559</t>
  </si>
  <si>
    <t>Coup de théatre à l'école</t>
  </si>
  <si>
    <t>9782747007283</t>
  </si>
  <si>
    <t>la vielle dame et le fantome</t>
  </si>
  <si>
    <t>9782747007306</t>
  </si>
  <si>
    <t>La princesse s'est encore sauvée</t>
  </si>
  <si>
    <t>9782013223843</t>
  </si>
  <si>
    <t>Lancelot du lac</t>
  </si>
  <si>
    <t>9782013934244</t>
  </si>
  <si>
    <t>Méga boite à énigme</t>
  </si>
  <si>
    <t>9782013228312</t>
  </si>
  <si>
    <t>Mordus de lecture</t>
  </si>
  <si>
    <t>9782884802062</t>
  </si>
  <si>
    <t>Max veut etre delegue</t>
  </si>
  <si>
    <t>9782745952844</t>
  </si>
  <si>
    <t>Journal d'une chipie</t>
  </si>
  <si>
    <t>9782745931993</t>
  </si>
  <si>
    <t>le reve et la réalité</t>
  </si>
  <si>
    <t>9782012023949</t>
  </si>
  <si>
    <t>la lecon de balou</t>
  </si>
  <si>
    <t>9782324003226</t>
  </si>
  <si>
    <t>le roman de renard</t>
  </si>
  <si>
    <t>Le secret des sorciers</t>
  </si>
  <si>
    <t>978224442662</t>
  </si>
  <si>
    <t>la bande des bizzares</t>
  </si>
  <si>
    <t>978224442679</t>
  </si>
  <si>
    <t>Le grand méchant double</t>
  </si>
  <si>
    <t>978224442686</t>
  </si>
  <si>
    <t>400 bougies pour Vlad</t>
  </si>
  <si>
    <t>9782244442693</t>
  </si>
  <si>
    <t>Un chien mignon à croquer</t>
  </si>
  <si>
    <t>Une marmite pleine d'or</t>
  </si>
  <si>
    <t>9782070536597</t>
  </si>
  <si>
    <t>9782070536559</t>
  </si>
  <si>
    <t>Louis braille l'enfant de la nuit</t>
  </si>
  <si>
    <t>9782324000805</t>
  </si>
  <si>
    <t>Heidi</t>
  </si>
  <si>
    <t>9782700027532</t>
  </si>
  <si>
    <t>Histoire comme ca</t>
  </si>
  <si>
    <t>9782700235425</t>
  </si>
  <si>
    <t>C'est pas compliqué l'amour</t>
  </si>
  <si>
    <t>9782700235470</t>
  </si>
  <si>
    <t>Picasso ou rien</t>
  </si>
  <si>
    <t>9782700235364</t>
  </si>
  <si>
    <t>Vive les punitions</t>
  </si>
  <si>
    <t>9782700233841</t>
  </si>
  <si>
    <t>Une baleine sur la plage</t>
  </si>
  <si>
    <t>9782700233704</t>
  </si>
  <si>
    <t>Ou sont les animaux</t>
  </si>
  <si>
    <t>9782700238020</t>
  </si>
  <si>
    <t>Rencontres magiques</t>
  </si>
  <si>
    <t>9782700238082</t>
  </si>
  <si>
    <t>Mon nouvel été au camping</t>
  </si>
  <si>
    <t>9782013232869</t>
  </si>
  <si>
    <t>Princesse Istamine</t>
  </si>
  <si>
    <t>9782013226103</t>
  </si>
  <si>
    <t>9782013224161</t>
  </si>
  <si>
    <t>9782013224260</t>
  </si>
  <si>
    <t>Tistou les pouces vert</t>
  </si>
  <si>
    <t>9782013221887</t>
  </si>
  <si>
    <t>Timothée le reveur</t>
  </si>
  <si>
    <t>9782013222457</t>
  </si>
  <si>
    <t>Les sorcières de roche noire</t>
  </si>
  <si>
    <t>9782742754700</t>
  </si>
  <si>
    <t>Impasse des tenebres</t>
  </si>
  <si>
    <t>9782747030052</t>
  </si>
  <si>
    <t>Une nouvelle inéspérée</t>
  </si>
  <si>
    <t>9782747030069</t>
  </si>
  <si>
    <t>L'affaire des éperons</t>
  </si>
  <si>
    <t>9782747039475</t>
  </si>
  <si>
    <t>La marchande de bonbons est une sorcière</t>
  </si>
  <si>
    <t>9782742763436</t>
  </si>
  <si>
    <t>Quand j'ai été puni</t>
  </si>
  <si>
    <t>9782226189486</t>
  </si>
  <si>
    <t>Le mystère des pirates</t>
  </si>
  <si>
    <t>Cyel</t>
  </si>
  <si>
    <t>9782362611056</t>
  </si>
  <si>
    <t>Le livre des fantômes</t>
  </si>
  <si>
    <t>9782362610592</t>
  </si>
  <si>
    <t>Le livre des SORCIERS</t>
  </si>
  <si>
    <t>9782298022797</t>
  </si>
  <si>
    <t>Le petit livre des problèmes</t>
  </si>
  <si>
    <t>9782298022780</t>
  </si>
  <si>
    <t>Le petit livre des dictées</t>
  </si>
  <si>
    <t>9782747022750</t>
  </si>
  <si>
    <t>L'incendiaire de Rome</t>
  </si>
  <si>
    <t>9782747035019</t>
  </si>
  <si>
    <t>Meurtre au theatre</t>
  </si>
  <si>
    <t>9782021074215</t>
  </si>
  <si>
    <t>Le mont blanc n'est pas en France</t>
  </si>
  <si>
    <t>9782700238815</t>
  </si>
  <si>
    <t>Le spectacle de max</t>
  </si>
  <si>
    <t>9782700236712</t>
  </si>
  <si>
    <t>Sous les sables mouvants</t>
  </si>
  <si>
    <t>Tara duncan le sorCelieres</t>
  </si>
  <si>
    <t>9782906221345</t>
  </si>
  <si>
    <t>Les plus grand romans classiques</t>
  </si>
  <si>
    <t>Tractors</t>
  </si>
  <si>
    <t>Farm fun</t>
  </si>
  <si>
    <t>Noisy tractors</t>
  </si>
  <si>
    <t>9782012253544</t>
  </si>
  <si>
    <t>Gormiti</t>
  </si>
  <si>
    <t>9782352630135</t>
  </si>
  <si>
    <t>Oko et l'oiseau</t>
  </si>
  <si>
    <t>Je ne suis pas mignon</t>
  </si>
  <si>
    <t>9782877674568</t>
  </si>
  <si>
    <t>9782877675383</t>
  </si>
  <si>
    <t>Et si on inventait des nombres</t>
  </si>
  <si>
    <t>9782745944993</t>
  </si>
  <si>
    <t>Sales bêtes et grosses terreurs</t>
  </si>
  <si>
    <t>One plus</t>
  </si>
  <si>
    <t>978919303373</t>
  </si>
  <si>
    <t>Dinosaures et animaux disparus</t>
  </si>
  <si>
    <t>978919303335</t>
  </si>
  <si>
    <t>Fabuleux pouvoir des animaux</t>
  </si>
  <si>
    <t>9782013915113</t>
  </si>
  <si>
    <t>Mission bouille de grenouille</t>
  </si>
  <si>
    <t>9782877675994</t>
  </si>
  <si>
    <t>9782877673594</t>
  </si>
  <si>
    <t>ma MAMIE</t>
  </si>
  <si>
    <t>9782877673600</t>
  </si>
  <si>
    <t>mon petit frère</t>
  </si>
  <si>
    <t>9782877676014</t>
  </si>
  <si>
    <t>Le tout tout petit cochon qui avait une très très grosse faim</t>
  </si>
  <si>
    <t>9782877674492</t>
  </si>
  <si>
    <t>Picoti picota</t>
  </si>
  <si>
    <t>9782877675321</t>
  </si>
  <si>
    <t>Œuf et oiseau</t>
  </si>
  <si>
    <t>9782877675215</t>
  </si>
  <si>
    <t>Marius Bellus et la grosse bebête bleue</t>
  </si>
  <si>
    <t>9782877675376</t>
  </si>
  <si>
    <t>Un heuraux évènement</t>
  </si>
  <si>
    <t>9782877675567</t>
  </si>
  <si>
    <t>Rhino Noé</t>
  </si>
  <si>
    <t>Tom poche</t>
  </si>
  <si>
    <t>9791091978002</t>
  </si>
  <si>
    <t>Mes bétises préférées</t>
  </si>
  <si>
    <t>9791091978088</t>
  </si>
  <si>
    <t>Une vie merveilleuse</t>
  </si>
  <si>
    <t>9791091978101</t>
  </si>
  <si>
    <t>Grand ménage de printemps</t>
  </si>
  <si>
    <t>9791091978033</t>
  </si>
  <si>
    <t>Je veux un zizi</t>
  </si>
  <si>
    <t>9791091978057</t>
  </si>
  <si>
    <t>Pierre la lune</t>
  </si>
  <si>
    <t>9791091978132</t>
  </si>
  <si>
    <t>Camille bouchon et son cochon</t>
  </si>
  <si>
    <t>9791091978019</t>
  </si>
  <si>
    <t>Sentimento</t>
  </si>
  <si>
    <t>9791091978040</t>
  </si>
  <si>
    <t>9791091978095</t>
  </si>
  <si>
    <t>Au bout des rails</t>
  </si>
  <si>
    <t>9791091978071</t>
  </si>
  <si>
    <t>Dans les yeux de Lena</t>
  </si>
  <si>
    <t>9791091978125</t>
  </si>
  <si>
    <t>Histoire courte d'une goutte</t>
  </si>
  <si>
    <t>9791091978026</t>
  </si>
  <si>
    <t>Heureux évènement chez monsieur et madame cracotte</t>
  </si>
  <si>
    <t>9782352630432</t>
  </si>
  <si>
    <t>Dans ma ville il y a</t>
  </si>
  <si>
    <t>9782352630449</t>
  </si>
  <si>
    <t>Dans mon immeuble la bas</t>
  </si>
  <si>
    <t>9782352630456</t>
  </si>
  <si>
    <t>Dans mon appartement</t>
  </si>
  <si>
    <t>9782352630463</t>
  </si>
  <si>
    <t>9782918803072</t>
  </si>
  <si>
    <t>Mr Mok</t>
  </si>
  <si>
    <t>9782321000617</t>
  </si>
  <si>
    <t>Le Robert junior</t>
  </si>
  <si>
    <t>9782733820117</t>
  </si>
  <si>
    <t>Coffret DAE</t>
  </si>
  <si>
    <t>9782035862730</t>
  </si>
  <si>
    <t>Larousse junior</t>
  </si>
  <si>
    <t>9780245509988</t>
  </si>
  <si>
    <t>Harrap's compact anglais</t>
  </si>
  <si>
    <t>9782012814042</t>
  </si>
  <si>
    <t>Le dictionnaire et l'atlas</t>
  </si>
  <si>
    <t>9782012814943</t>
  </si>
  <si>
    <t>Hachette 2013</t>
  </si>
  <si>
    <t>Pym</t>
  </si>
  <si>
    <t>9782365020848</t>
  </si>
  <si>
    <t>9782877673167</t>
  </si>
  <si>
    <t>Attends moi papa</t>
  </si>
  <si>
    <t>9782877673723</t>
  </si>
  <si>
    <t>Le ROI LOUIS ET LE POISSON ROUGE</t>
  </si>
  <si>
    <t>9782877673716</t>
  </si>
  <si>
    <t>Le château du roi louis</t>
  </si>
  <si>
    <t>9782877673709</t>
  </si>
  <si>
    <t>Le roi louis veut devenir grand</t>
  </si>
  <si>
    <t>9782877675963</t>
  </si>
  <si>
    <t>Paulette et le collier en or</t>
  </si>
  <si>
    <t>9782877674751</t>
  </si>
  <si>
    <t>Hip hip hip coin coin</t>
  </si>
  <si>
    <t>9782877673808</t>
  </si>
  <si>
    <t>la grande forêt vierge</t>
  </si>
  <si>
    <t>ALPHABET BOIS chiffres</t>
  </si>
  <si>
    <t>DOMINOS Ferme</t>
  </si>
  <si>
    <t>DOMINOS prehistoire</t>
  </si>
  <si>
    <t>DOMINOS jungle</t>
  </si>
  <si>
    <t>chien peluche</t>
  </si>
  <si>
    <t>ours peluche</t>
  </si>
  <si>
    <t>dominos plumier</t>
  </si>
  <si>
    <t>coccinelle</t>
  </si>
  <si>
    <t xml:space="preserve">PUZZLE </t>
  </si>
  <si>
    <t>puzzle pico jungle</t>
  </si>
  <si>
    <t>puzzle pico mer</t>
  </si>
  <si>
    <t>ours + bébé</t>
  </si>
  <si>
    <t>ours brun</t>
  </si>
  <si>
    <t>ours clair</t>
  </si>
  <si>
    <t>marmotte</t>
  </si>
  <si>
    <t>briques</t>
  </si>
  <si>
    <t>métier à tisser</t>
  </si>
  <si>
    <t>camion fusée</t>
  </si>
  <si>
    <t>poupon cylindre</t>
  </si>
  <si>
    <t>poupee michele</t>
  </si>
  <si>
    <t>Melodie VTT</t>
  </si>
  <si>
    <t>ENGRENAGES</t>
  </si>
  <si>
    <t>LOTO FRUIT</t>
  </si>
  <si>
    <t>MALETTE ARTISTE COLORIAGE</t>
  </si>
  <si>
    <t>MALETTE ARTISTE DECOUPAGE</t>
  </si>
  <si>
    <t>Clichy</t>
  </si>
  <si>
    <t>puzzle pico ferme</t>
  </si>
  <si>
    <t>Poupee avec 6 ROBES</t>
  </si>
  <si>
    <t>Chiens accesoires</t>
  </si>
  <si>
    <t>Camion 4 voitures</t>
  </si>
  <si>
    <t>Tracteur</t>
  </si>
  <si>
    <t>Ours a caliner</t>
  </si>
  <si>
    <t>Garage</t>
  </si>
  <si>
    <t>BERNAERT</t>
  </si>
  <si>
    <t>SAC BRIQUE</t>
  </si>
  <si>
    <t>Indien pvc cowboy</t>
  </si>
  <si>
    <t>panoplie docteur</t>
  </si>
  <si>
    <t>12 Voitures</t>
  </si>
  <si>
    <t>Moto pilote</t>
  </si>
  <si>
    <t>MFG</t>
  </si>
  <si>
    <t>Malette education</t>
  </si>
  <si>
    <t>Depanneuse</t>
  </si>
  <si>
    <t>Happy cool</t>
  </si>
  <si>
    <t>MALETTE ARTISTE PEINTURE</t>
  </si>
  <si>
    <t>Perles</t>
  </si>
  <si>
    <t>Puzzle poisson</t>
  </si>
  <si>
    <t>Tour infernale</t>
  </si>
  <si>
    <t>Loto</t>
  </si>
  <si>
    <t>Puzzle alphabet minuscule</t>
  </si>
  <si>
    <t>9782014638820</t>
  </si>
  <si>
    <t>Cars</t>
  </si>
  <si>
    <t>Méga boite à énigmes junior</t>
  </si>
  <si>
    <t>9782013934442</t>
  </si>
  <si>
    <t>Egypthe</t>
  </si>
  <si>
    <t>9782753019461</t>
  </si>
  <si>
    <t>Lola fête Noêl</t>
  </si>
  <si>
    <t>9782753019195</t>
  </si>
  <si>
    <t>Les  dix cadeaux de Noël</t>
  </si>
  <si>
    <t>Set cuisine blender</t>
  </si>
  <si>
    <t>9782358320931</t>
  </si>
  <si>
    <t>Matisse</t>
  </si>
  <si>
    <t>9782358320825</t>
  </si>
  <si>
    <t>Calder</t>
  </si>
  <si>
    <t>9782841130986</t>
  </si>
  <si>
    <t>Sept souris dans le noir</t>
  </si>
  <si>
    <t>BR417</t>
  </si>
  <si>
    <t>Coffret ville en bois</t>
  </si>
  <si>
    <t>PZ73014</t>
  </si>
  <si>
    <t>Puzzle tortue</t>
  </si>
  <si>
    <t>S4848</t>
  </si>
  <si>
    <t>Boite Memo</t>
  </si>
  <si>
    <t>br7918</t>
  </si>
  <si>
    <t>cubes en bois</t>
  </si>
  <si>
    <t>pz73042</t>
  </si>
  <si>
    <t>girafe puzzle</t>
  </si>
  <si>
    <t>pz73155</t>
  </si>
  <si>
    <t>vache puzzle</t>
  </si>
  <si>
    <t>S868</t>
  </si>
  <si>
    <t>Labyrinthe</t>
  </si>
  <si>
    <t>4*4</t>
  </si>
  <si>
    <t>Dinette égoutoir</t>
  </si>
  <si>
    <t>Domino savane</t>
  </si>
  <si>
    <t>Donino insectes</t>
  </si>
  <si>
    <t>Poupee magically</t>
  </si>
  <si>
    <t>Dinette inox</t>
  </si>
  <si>
    <t>tracteur et remorque</t>
  </si>
  <si>
    <t>peluche souris</t>
  </si>
  <si>
    <t>peluche souris avec robe</t>
  </si>
  <si>
    <t>4*4+ quad</t>
  </si>
  <si>
    <t>construction game</t>
  </si>
  <si>
    <t>16 cubes bois</t>
  </si>
  <si>
    <t>Puzzle chiffre</t>
  </si>
  <si>
    <t>Puzzle alphabet mAJuscule</t>
  </si>
  <si>
    <t>service à thé</t>
  </si>
  <si>
    <t>4 robots menagers</t>
  </si>
  <si>
    <t>Le mur</t>
  </si>
  <si>
    <t>maison de nains</t>
  </si>
  <si>
    <t>briques hello kitty maison</t>
  </si>
  <si>
    <t>briques hello kitty piscine</t>
  </si>
  <si>
    <t>bingo</t>
  </si>
  <si>
    <t>liquide bulle 1 litre</t>
  </si>
  <si>
    <t xml:space="preserve">accessoires bulles </t>
  </si>
  <si>
    <t>formule 1</t>
  </si>
  <si>
    <t>PISTOLET BULLEUR</t>
  </si>
  <si>
    <t>Fou d'bois</t>
  </si>
  <si>
    <t>valorisation des stocks au 30/06/2014</t>
  </si>
  <si>
    <t>Prix remisé</t>
  </si>
  <si>
    <t>HT</t>
  </si>
  <si>
    <t>TVA 5,5%</t>
  </si>
  <si>
    <t>TTC</t>
  </si>
  <si>
    <t>Total remisé</t>
  </si>
  <si>
    <t>Contact :</t>
  </si>
  <si>
    <t>JBC SARL - Benoit CHAMPON</t>
  </si>
  <si>
    <t>ud</t>
  </si>
  <si>
    <t>bayard</t>
  </si>
  <si>
    <t>edl</t>
  </si>
  <si>
    <t>dilisco</t>
  </si>
  <si>
    <t>harmonia</t>
  </si>
  <si>
    <t>casterman</t>
  </si>
  <si>
    <t>sodis</t>
  </si>
  <si>
    <t>hachette</t>
  </si>
  <si>
    <t>interforum</t>
  </si>
  <si>
    <t>belles lettres</t>
  </si>
  <si>
    <t>flammarion</t>
  </si>
  <si>
    <t>bbe</t>
  </si>
  <si>
    <t>Le       /   /</t>
  </si>
  <si>
    <t>Signature :</t>
  </si>
  <si>
    <t>10€ de Port TTC si votre commande &lt;100€</t>
  </si>
  <si>
    <t>Adresse de livraison :</t>
  </si>
  <si>
    <t>Adresse de facturation:</t>
  </si>
  <si>
    <t>20 route d'Asnières 92110 Clichy La Garenne</t>
  </si>
  <si>
    <t>Telephone : 0633844251 Courriel : info@jbc-diffusion.com</t>
  </si>
  <si>
    <t>9782070650279 Gruffalo</t>
  </si>
  <si>
    <t>9782278097418 Quel radis dis donc !</t>
  </si>
  <si>
    <t>9782211082952 Loup, Loup, y es-tu ?</t>
  </si>
  <si>
    <t>9782747032308 Un livre</t>
  </si>
  <si>
    <t>9791036358104 Graines de sable</t>
  </si>
  <si>
    <t>9782745965547 L'enfant et la baleine</t>
  </si>
  <si>
    <t>9782203084575 Le papa qui avait 10 enfants</t>
  </si>
  <si>
    <t>9782844556462 Le loup ne viendra pas</t>
  </si>
  <si>
    <t>9782745953551 Le tout petit roi</t>
  </si>
  <si>
    <t>9782203124721 Un papillon sur un chapeau</t>
  </si>
  <si>
    <t>9782075240253 Une histoire sombre... très sombre</t>
  </si>
  <si>
    <t>9782877679916 La chasse à l'ours</t>
  </si>
  <si>
    <t>9782408020682 Mille ans de contes classiques</t>
  </si>
  <si>
    <t>9782070562978 L'album d'Adèle</t>
  </si>
  <si>
    <t>9782211057189 Aboie, Georges !</t>
  </si>
  <si>
    <t>9791023522259 Les contraires</t>
  </si>
  <si>
    <t>9782355042003 Il faut sauver le petit chat !</t>
  </si>
  <si>
    <t>9782211011617 Calinours se réveille</t>
  </si>
  <si>
    <t>9782080260840 Le voleur de feuilles</t>
  </si>
  <si>
    <t>9782877671217 Le loup est revenu !</t>
  </si>
  <si>
    <t>Titre ou code ISBN - 4/5 ans - Moyenne section maternelle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</si>
</sst>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00000"/>
    <numFmt numFmtId="166" formatCode="0000"/>
    <numFmt numFmtId="167" formatCode="#,##0.00\ &quot;€&quot;"/>
    <numFmt numFmtId="168" formatCode="#,##0\ _€"/>
    <numFmt numFmtId="169" formatCode="#,##0\ &quot;€&quot;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92D050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888888"/>
      <name val="Arial"/>
      <family val="2"/>
    </font>
    <font>
      <sz val="10"/>
      <color rgb="FF222222"/>
      <name val="Arial"/>
      <family val="2"/>
    </font>
    <font>
      <sz val="8"/>
      <color theme="1"/>
      <name val="Calibri"/>
      <family val="2"/>
      <scheme val="minor"/>
    </font>
    <font>
      <sz val="11"/>
      <color rgb="FF2D3034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</cellStyleXfs>
  <cellXfs count="155">
    <xf numFmtId="0" fontId="0" fillId="0" borderId="0" xfId="0"/>
    <xf numFmtId="0" fontId="0" fillId="0" borderId="1" xfId="0" applyBorder="1"/>
    <xf numFmtId="0" fontId="3" fillId="0" borderId="0" xfId="0" applyFont="1"/>
    <xf numFmtId="0" fontId="3" fillId="0" borderId="1" xfId="0" applyFont="1" applyBorder="1"/>
    <xf numFmtId="49" fontId="3" fillId="0" borderId="0" xfId="0" applyNumberFormat="1" applyFont="1"/>
    <xf numFmtId="0" fontId="4" fillId="0" borderId="0" xfId="0" applyFont="1"/>
    <xf numFmtId="49" fontId="0" fillId="0" borderId="0" xfId="0" applyNumberFormat="1"/>
    <xf numFmtId="0" fontId="4" fillId="0" borderId="1" xfId="0" applyFont="1" applyBorder="1"/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/>
    <xf numFmtId="0" fontId="2" fillId="0" borderId="1" xfId="0" applyFont="1" applyBorder="1"/>
    <xf numFmtId="0" fontId="2" fillId="0" borderId="0" xfId="0" applyFont="1"/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right"/>
    </xf>
    <xf numFmtId="49" fontId="3" fillId="0" borderId="0" xfId="0" applyNumberFormat="1" applyFont="1" applyAlignment="1">
      <alignment horizontal="right"/>
    </xf>
    <xf numFmtId="0" fontId="13" fillId="0" borderId="1" xfId="0" applyFont="1" applyBorder="1"/>
    <xf numFmtId="49" fontId="13" fillId="0" borderId="0" xfId="0" applyNumberFormat="1" applyFont="1"/>
    <xf numFmtId="0" fontId="13" fillId="0" borderId="0" xfId="0" applyFont="1"/>
    <xf numFmtId="0" fontId="10" fillId="0" borderId="0" xfId="0" applyFont="1"/>
    <xf numFmtId="0" fontId="10" fillId="0" borderId="1" xfId="0" applyFont="1" applyBorder="1"/>
    <xf numFmtId="0" fontId="14" fillId="0" borderId="0" xfId="0" applyFont="1"/>
    <xf numFmtId="49" fontId="10" fillId="0" borderId="0" xfId="0" applyNumberFormat="1" applyFont="1"/>
    <xf numFmtId="0" fontId="14" fillId="0" borderId="1" xfId="0" applyFont="1" applyBorder="1"/>
    <xf numFmtId="49" fontId="14" fillId="0" borderId="0" xfId="0" applyNumberFormat="1" applyFont="1"/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2" fontId="14" fillId="0" borderId="4" xfId="0" applyNumberFormat="1" applyFont="1" applyBorder="1" applyAlignment="1">
      <alignment horizontal="center"/>
    </xf>
    <xf numFmtId="0" fontId="0" fillId="0" borderId="0" xfId="0" applyProtection="1">
      <protection locked="0"/>
    </xf>
    <xf numFmtId="49" fontId="15" fillId="0" borderId="0" xfId="0" applyNumberFormat="1" applyFont="1"/>
    <xf numFmtId="0" fontId="15" fillId="0" borderId="0" xfId="0" applyFont="1"/>
    <xf numFmtId="0" fontId="15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" xfId="0" applyFont="1" applyBorder="1"/>
    <xf numFmtId="2" fontId="15" fillId="0" borderId="4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0" fontId="0" fillId="2" borderId="11" xfId="0" applyFill="1" applyBorder="1"/>
    <xf numFmtId="0" fontId="2" fillId="2" borderId="11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0" fillId="2" borderId="11" xfId="0" applyFont="1" applyFill="1" applyBorder="1"/>
    <xf numFmtId="0" fontId="10" fillId="2" borderId="11" xfId="0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12" xfId="0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2" fontId="13" fillId="0" borderId="0" xfId="0" applyNumberFormat="1" applyFont="1" applyAlignment="1">
      <alignment horizontal="center"/>
    </xf>
    <xf numFmtId="2" fontId="0" fillId="0" borderId="14" xfId="0" applyNumberForma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4" xfId="0" applyFont="1" applyBorder="1"/>
    <xf numFmtId="0" fontId="2" fillId="2" borderId="8" xfId="0" applyFont="1" applyFill="1" applyBorder="1"/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6" fontId="17" fillId="0" borderId="0" xfId="0" applyNumberFormat="1" applyFont="1" applyAlignment="1">
      <alignment horizontal="left"/>
    </xf>
    <xf numFmtId="165" fontId="13" fillId="0" borderId="0" xfId="0" applyNumberFormat="1" applyFont="1" applyAlignment="1">
      <alignment horizontal="left"/>
    </xf>
    <xf numFmtId="0" fontId="8" fillId="0" borderId="11" xfId="0" applyFont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1" fillId="2" borderId="11" xfId="2" applyNumberFormat="1" applyFont="1" applyFill="1" applyBorder="1" applyAlignment="1" applyProtection="1">
      <alignment horizontal="center"/>
    </xf>
    <xf numFmtId="0" fontId="1" fillId="0" borderId="11" xfId="2" applyNumberFormat="1" applyFont="1" applyFill="1" applyBorder="1" applyAlignment="1" applyProtection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9" fillId="0" borderId="11" xfId="0" applyFont="1" applyBorder="1"/>
    <xf numFmtId="0" fontId="8" fillId="0" borderId="11" xfId="0" applyFont="1" applyBorder="1"/>
    <xf numFmtId="0" fontId="8" fillId="2" borderId="11" xfId="0" applyFont="1" applyFill="1" applyBorder="1"/>
    <xf numFmtId="0" fontId="4" fillId="0" borderId="0" xfId="1" applyFont="1" applyAlignment="1" applyProtection="1"/>
    <xf numFmtId="167" fontId="12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7" fontId="4" fillId="0" borderId="16" xfId="0" applyNumberFormat="1" applyFont="1" applyBorder="1" applyAlignment="1">
      <alignment horizontal="center"/>
    </xf>
    <xf numFmtId="0" fontId="12" fillId="0" borderId="17" xfId="0" applyFont="1" applyBorder="1"/>
    <xf numFmtId="167" fontId="18" fillId="0" borderId="16" xfId="0" applyNumberFormat="1" applyFont="1" applyBorder="1" applyAlignment="1">
      <alignment horizontal="center"/>
    </xf>
    <xf numFmtId="167" fontId="4" fillId="0" borderId="21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67" fontId="1" fillId="0" borderId="16" xfId="0" applyNumberFormat="1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2" fillId="0" borderId="23" xfId="0" applyFont="1" applyBorder="1"/>
    <xf numFmtId="0" fontId="0" fillId="0" borderId="24" xfId="0" applyBorder="1"/>
    <xf numFmtId="167" fontId="18" fillId="0" borderId="25" xfId="0" applyNumberFormat="1" applyFont="1" applyBorder="1" applyAlignment="1">
      <alignment horizontal="center"/>
    </xf>
    <xf numFmtId="167" fontId="1" fillId="0" borderId="20" xfId="0" applyNumberFormat="1" applyFont="1" applyBorder="1" applyAlignment="1">
      <alignment horizontal="center"/>
    </xf>
    <xf numFmtId="165" fontId="20" fillId="0" borderId="0" xfId="0" applyNumberFormat="1" applyFont="1"/>
    <xf numFmtId="165" fontId="21" fillId="0" borderId="0" xfId="0" applyNumberFormat="1" applyFont="1"/>
    <xf numFmtId="167" fontId="0" fillId="0" borderId="11" xfId="0" applyNumberFormat="1" applyBorder="1" applyAlignment="1">
      <alignment horizontal="center"/>
    </xf>
    <xf numFmtId="167" fontId="14" fillId="0" borderId="11" xfId="0" applyNumberFormat="1" applyFont="1" applyBorder="1" applyAlignment="1">
      <alignment horizontal="center"/>
    </xf>
    <xf numFmtId="167" fontId="14" fillId="0" borderId="19" xfId="0" applyNumberFormat="1" applyFont="1" applyBorder="1" applyAlignment="1">
      <alignment horizontal="center"/>
    </xf>
    <xf numFmtId="0" fontId="12" fillId="0" borderId="26" xfId="0" applyFont="1" applyBorder="1"/>
    <xf numFmtId="0" fontId="0" fillId="0" borderId="27" xfId="0" applyBorder="1"/>
    <xf numFmtId="167" fontId="12" fillId="0" borderId="27" xfId="0" applyNumberFormat="1" applyFont="1" applyBorder="1" applyAlignment="1">
      <alignment horizontal="center"/>
    </xf>
    <xf numFmtId="167" fontId="18" fillId="0" borderId="28" xfId="0" applyNumberFormat="1" applyFont="1" applyBorder="1" applyAlignment="1">
      <alignment horizontal="center"/>
    </xf>
    <xf numFmtId="0" fontId="2" fillId="0" borderId="5" xfId="0" applyFont="1" applyBorder="1"/>
    <xf numFmtId="0" fontId="22" fillId="0" borderId="17" xfId="0" applyFont="1" applyBorder="1"/>
    <xf numFmtId="0" fontId="2" fillId="0" borderId="29" xfId="0" applyFont="1" applyBorder="1"/>
    <xf numFmtId="0" fontId="22" fillId="0" borderId="30" xfId="0" applyFont="1" applyBorder="1"/>
    <xf numFmtId="0" fontId="22" fillId="0" borderId="31" xfId="0" applyFont="1" applyBorder="1"/>
    <xf numFmtId="0" fontId="22" fillId="0" borderId="32" xfId="0" applyFont="1" applyBorder="1"/>
    <xf numFmtId="0" fontId="0" fillId="0" borderId="17" xfId="0" applyBorder="1"/>
    <xf numFmtId="0" fontId="0" fillId="0" borderId="18" xfId="0" applyBorder="1"/>
    <xf numFmtId="3" fontId="12" fillId="0" borderId="24" xfId="0" applyNumberFormat="1" applyFont="1" applyBorder="1" applyAlignment="1">
      <alignment horizontal="center"/>
    </xf>
    <xf numFmtId="168" fontId="12" fillId="0" borderId="5" xfId="0" applyNumberFormat="1" applyFont="1" applyBorder="1"/>
    <xf numFmtId="168" fontId="12" fillId="0" borderId="6" xfId="0" applyNumberFormat="1" applyFont="1" applyBorder="1" applyAlignment="1">
      <alignment horizontal="center"/>
    </xf>
    <xf numFmtId="168" fontId="0" fillId="0" borderId="6" xfId="0" applyNumberFormat="1" applyBorder="1"/>
    <xf numFmtId="168" fontId="12" fillId="0" borderId="18" xfId="0" applyNumberFormat="1" applyFont="1" applyBorder="1"/>
    <xf numFmtId="168" fontId="12" fillId="0" borderId="19" xfId="0" applyNumberFormat="1" applyFont="1" applyBorder="1" applyAlignment="1">
      <alignment horizontal="center"/>
    </xf>
    <xf numFmtId="168" fontId="0" fillId="0" borderId="19" xfId="0" applyNumberFormat="1" applyBorder="1"/>
    <xf numFmtId="169" fontId="23" fillId="0" borderId="8" xfId="0" applyNumberFormat="1" applyFont="1" applyBorder="1" applyAlignment="1">
      <alignment horizontal="center"/>
    </xf>
    <xf numFmtId="167" fontId="1" fillId="0" borderId="22" xfId="0" applyNumberFormat="1" applyFont="1" applyBorder="1" applyAlignment="1">
      <alignment horizontal="center"/>
    </xf>
    <xf numFmtId="3" fontId="1" fillId="0" borderId="22" xfId="0" applyNumberFormat="1" applyFont="1" applyBorder="1" applyAlignment="1">
      <alignment horizontal="center"/>
    </xf>
    <xf numFmtId="167" fontId="18" fillId="0" borderId="20" xfId="0" applyNumberFormat="1" applyFont="1" applyBorder="1" applyAlignment="1">
      <alignment horizontal="center"/>
    </xf>
    <xf numFmtId="167" fontId="4" fillId="0" borderId="11" xfId="0" applyNumberFormat="1" applyFont="1" applyBorder="1" applyAlignment="1">
      <alignment horizontal="center"/>
    </xf>
    <xf numFmtId="0" fontId="3" fillId="0" borderId="11" xfId="0" applyFont="1" applyBorder="1"/>
    <xf numFmtId="0" fontId="24" fillId="0" borderId="33" xfId="0" applyFont="1" applyBorder="1" applyAlignment="1">
      <alignment wrapText="1"/>
    </xf>
    <xf numFmtId="0" fontId="24" fillId="0" borderId="17" xfId="0" applyFont="1" applyBorder="1" applyAlignment="1">
      <alignment wrapText="1"/>
    </xf>
    <xf numFmtId="0" fontId="12" fillId="0" borderId="34" xfId="0" applyFont="1" applyBorder="1"/>
    <xf numFmtId="0" fontId="12" fillId="0" borderId="31" xfId="0" applyFont="1" applyBorder="1"/>
    <xf numFmtId="0" fontId="12" fillId="0" borderId="35" xfId="0" applyFont="1" applyBorder="1"/>
    <xf numFmtId="0" fontId="12" fillId="0" borderId="29" xfId="0" applyFont="1" applyBorder="1"/>
    <xf numFmtId="0" fontId="12" fillId="0" borderId="32" xfId="0" applyFont="1" applyBorder="1"/>
    <xf numFmtId="0" fontId="24" fillId="0" borderId="17" xfId="0" applyFont="1" applyBorder="1"/>
    <xf numFmtId="0" fontId="24" fillId="0" borderId="17" xfId="0" applyFont="1" applyBorder="1" applyAlignment="1">
      <alignment horizontal="left" vertical="center" readingOrder="1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42"/>
  <sheetViews>
    <sheetView topLeftCell="A25" workbookViewId="0">
      <selection activeCell="C18" sqref="C18"/>
    </sheetView>
  </sheetViews>
  <sheetFormatPr baseColWidth="10" defaultRowHeight="15" x14ac:dyDescent="0.25"/>
  <cols>
    <col min="1" max="1" width="17.5703125" customWidth="1"/>
    <col min="2" max="2" width="20.5703125" customWidth="1"/>
    <col min="3" max="3" width="32.5703125" customWidth="1"/>
    <col min="4" max="4" width="12.140625" customWidth="1"/>
    <col min="6" max="6" width="11.42578125" style="10" customWidth="1"/>
    <col min="7" max="7" width="5" style="10" customWidth="1"/>
    <col min="8" max="8" width="12.5703125" style="11" bestFit="1" customWidth="1"/>
    <col min="9" max="9" width="11.42578125" style="10" hidden="1" customWidth="1"/>
    <col min="10" max="10" width="11.42578125" hidden="1" customWidth="1"/>
  </cols>
  <sheetData>
    <row r="1" spans="1:12" x14ac:dyDescent="0.25">
      <c r="A1" s="2" t="s">
        <v>1318</v>
      </c>
      <c r="B1" s="4" t="s">
        <v>5299</v>
      </c>
      <c r="C1" s="2" t="s">
        <v>5300</v>
      </c>
      <c r="D1" s="2" t="s">
        <v>425</v>
      </c>
      <c r="E1" s="2">
        <v>6</v>
      </c>
      <c r="F1" s="17">
        <v>1</v>
      </c>
      <c r="G1" s="17">
        <v>13.5</v>
      </c>
      <c r="H1" s="73">
        <f>(F1*2.5)/1.055</f>
        <v>2.3696682464454977</v>
      </c>
      <c r="I1" s="10">
        <f t="shared" ref="I1:I31" si="0">F1*G1*0.91</f>
        <v>12.285</v>
      </c>
    </row>
    <row r="2" spans="1:12" x14ac:dyDescent="0.25">
      <c r="A2" s="3" t="s">
        <v>1318</v>
      </c>
      <c r="B2" s="4" t="s">
        <v>1316</v>
      </c>
      <c r="C2" s="2" t="s">
        <v>1317</v>
      </c>
      <c r="D2" s="2" t="s">
        <v>425</v>
      </c>
      <c r="E2" s="2">
        <v>6</v>
      </c>
      <c r="F2" s="87">
        <v>1</v>
      </c>
      <c r="G2" s="87">
        <v>13.6</v>
      </c>
      <c r="H2" s="73">
        <f>(F2*2.5)/1.055</f>
        <v>2.3696682464454977</v>
      </c>
      <c r="I2" s="88">
        <f t="shared" si="0"/>
        <v>12.375999999999999</v>
      </c>
    </row>
    <row r="3" spans="1:12" s="24" customFormat="1" x14ac:dyDescent="0.25">
      <c r="A3" s="2" t="s">
        <v>1318</v>
      </c>
      <c r="B3" s="4" t="s">
        <v>3653</v>
      </c>
      <c r="C3" s="2" t="s">
        <v>3654</v>
      </c>
      <c r="D3" s="2" t="s">
        <v>425</v>
      </c>
      <c r="E3" s="2">
        <v>6</v>
      </c>
      <c r="F3" s="32">
        <v>1</v>
      </c>
      <c r="G3" s="17">
        <v>14.9</v>
      </c>
      <c r="H3" s="41">
        <f>(F3*2.5)/1.055</f>
        <v>2.3696682464454977</v>
      </c>
      <c r="I3" s="34">
        <f t="shared" si="0"/>
        <v>13.559000000000001</v>
      </c>
      <c r="J3"/>
      <c r="K3"/>
      <c r="L3"/>
    </row>
    <row r="4" spans="1:12" s="24" customFormat="1" x14ac:dyDescent="0.25">
      <c r="A4" s="2" t="s">
        <v>1318</v>
      </c>
      <c r="B4" s="4" t="s">
        <v>3695</v>
      </c>
      <c r="C4" s="2" t="s">
        <v>3696</v>
      </c>
      <c r="D4" s="2" t="s">
        <v>458</v>
      </c>
      <c r="E4" s="2">
        <v>4</v>
      </c>
      <c r="F4" s="32">
        <v>1</v>
      </c>
      <c r="G4" s="17">
        <v>24.9</v>
      </c>
      <c r="H4" s="41">
        <f>(F4*4)/1.055</f>
        <v>3.7914691943127963</v>
      </c>
      <c r="I4" s="34">
        <f t="shared" si="0"/>
        <v>22.658999999999999</v>
      </c>
      <c r="J4"/>
      <c r="K4"/>
      <c r="L4"/>
    </row>
    <row r="5" spans="1:12" s="24" customFormat="1" x14ac:dyDescent="0.25">
      <c r="A5" s="48" t="s">
        <v>1318</v>
      </c>
      <c r="B5" s="47" t="s">
        <v>3154</v>
      </c>
      <c r="C5" s="48" t="s">
        <v>3153</v>
      </c>
      <c r="D5" s="48" t="s">
        <v>458</v>
      </c>
      <c r="E5" s="48">
        <v>3</v>
      </c>
      <c r="F5" s="49">
        <v>1</v>
      </c>
      <c r="G5" s="50">
        <v>9.9499999999999993</v>
      </c>
      <c r="H5" s="52">
        <f>(F5*G5*0.4)/1.055</f>
        <v>3.7725118483412325</v>
      </c>
      <c r="I5" s="34">
        <f t="shared" si="0"/>
        <v>9.0544999999999991</v>
      </c>
      <c r="J5"/>
      <c r="K5"/>
      <c r="L5"/>
    </row>
    <row r="6" spans="1:12" x14ac:dyDescent="0.25">
      <c r="A6" s="2" t="s">
        <v>1318</v>
      </c>
      <c r="B6" s="4" t="s">
        <v>5060</v>
      </c>
      <c r="C6" s="2" t="s">
        <v>5061</v>
      </c>
      <c r="D6" s="2" t="s">
        <v>458</v>
      </c>
      <c r="E6" s="2">
        <v>6</v>
      </c>
      <c r="F6" s="32">
        <v>1</v>
      </c>
      <c r="G6" s="17">
        <v>15.9</v>
      </c>
      <c r="H6" s="41">
        <f>(F6*2.5)/1.055</f>
        <v>2.3696682464454977</v>
      </c>
      <c r="I6" s="34">
        <f t="shared" si="0"/>
        <v>14.469000000000001</v>
      </c>
    </row>
    <row r="7" spans="1:12" x14ac:dyDescent="0.25">
      <c r="A7" s="2" t="s">
        <v>1318</v>
      </c>
      <c r="B7" s="4" t="s">
        <v>4888</v>
      </c>
      <c r="C7" s="2" t="s">
        <v>4889</v>
      </c>
      <c r="D7" s="2" t="s">
        <v>458</v>
      </c>
      <c r="E7" s="2">
        <v>6</v>
      </c>
      <c r="F7" s="32">
        <v>1</v>
      </c>
      <c r="G7" s="17">
        <v>4.95</v>
      </c>
      <c r="H7" s="41">
        <f>(F7*2.5)/1.055</f>
        <v>2.3696682464454977</v>
      </c>
      <c r="I7" s="34">
        <f t="shared" si="0"/>
        <v>4.5045000000000002</v>
      </c>
    </row>
    <row r="8" spans="1:12" x14ac:dyDescent="0.25">
      <c r="A8" s="2" t="s">
        <v>1318</v>
      </c>
      <c r="B8" s="4" t="s">
        <v>4480</v>
      </c>
      <c r="C8" s="2" t="s">
        <v>4481</v>
      </c>
      <c r="D8" s="2" t="s">
        <v>458</v>
      </c>
      <c r="E8" s="2">
        <v>6</v>
      </c>
      <c r="F8" s="32">
        <v>1</v>
      </c>
      <c r="G8" s="17">
        <v>15</v>
      </c>
      <c r="H8" s="41">
        <f>(F8*2.5)/1.055</f>
        <v>2.3696682464454977</v>
      </c>
      <c r="I8" s="34">
        <f t="shared" si="0"/>
        <v>13.65</v>
      </c>
    </row>
    <row r="9" spans="1:12" x14ac:dyDescent="0.25">
      <c r="A9" s="2" t="s">
        <v>1318</v>
      </c>
      <c r="B9" s="4" t="s">
        <v>41</v>
      </c>
      <c r="C9" s="2" t="s">
        <v>42</v>
      </c>
      <c r="D9" s="2" t="s">
        <v>458</v>
      </c>
      <c r="E9" s="2">
        <v>6</v>
      </c>
      <c r="F9" s="32">
        <v>1</v>
      </c>
      <c r="G9" s="17">
        <v>15.9</v>
      </c>
      <c r="H9" s="41">
        <f>(F9*2.5)/1.055</f>
        <v>2.3696682464454977</v>
      </c>
      <c r="I9" s="34">
        <f t="shared" si="0"/>
        <v>14.469000000000001</v>
      </c>
    </row>
    <row r="10" spans="1:12" x14ac:dyDescent="0.25">
      <c r="A10" s="2" t="s">
        <v>1258</v>
      </c>
      <c r="B10" s="4" t="s">
        <v>3555</v>
      </c>
      <c r="C10" s="2" t="s">
        <v>3556</v>
      </c>
      <c r="D10" s="2" t="s">
        <v>458</v>
      </c>
      <c r="E10" s="2">
        <v>2</v>
      </c>
      <c r="F10" s="32">
        <v>1</v>
      </c>
      <c r="G10" s="17">
        <v>9</v>
      </c>
      <c r="H10" s="41">
        <f>(F10*G10*0.25)/1.055</f>
        <v>2.1327014218009479</v>
      </c>
      <c r="I10" s="34">
        <f t="shared" si="0"/>
        <v>8.19</v>
      </c>
    </row>
    <row r="11" spans="1:12" x14ac:dyDescent="0.25">
      <c r="A11" s="2" t="s">
        <v>1258</v>
      </c>
      <c r="B11" s="4" t="s">
        <v>4649</v>
      </c>
      <c r="C11" s="2" t="s">
        <v>3127</v>
      </c>
      <c r="D11" s="2" t="s">
        <v>458</v>
      </c>
      <c r="E11" s="2">
        <v>2</v>
      </c>
      <c r="F11" s="32">
        <v>1</v>
      </c>
      <c r="G11" s="17">
        <v>10</v>
      </c>
      <c r="H11" s="41">
        <f>(F11*G11*0.25)/1.055</f>
        <v>2.3696682464454977</v>
      </c>
      <c r="I11" s="34">
        <f t="shared" si="0"/>
        <v>9.1</v>
      </c>
    </row>
    <row r="12" spans="1:12" x14ac:dyDescent="0.25">
      <c r="A12" t="s">
        <v>1258</v>
      </c>
      <c r="B12" s="8" t="s">
        <v>935</v>
      </c>
      <c r="C12" s="5" t="s">
        <v>936</v>
      </c>
      <c r="D12" s="5" t="s">
        <v>425</v>
      </c>
      <c r="E12" s="5">
        <v>10</v>
      </c>
      <c r="F12" s="33">
        <v>1</v>
      </c>
      <c r="G12" s="37">
        <v>19.899999999999999</v>
      </c>
      <c r="H12" s="42">
        <f>(F12*G12*0.4)/1.055</f>
        <v>7.5450236966824651</v>
      </c>
      <c r="I12" s="34">
        <f t="shared" si="0"/>
        <v>18.108999999999998</v>
      </c>
    </row>
    <row r="13" spans="1:12" x14ac:dyDescent="0.25">
      <c r="A13" s="2" t="s">
        <v>1258</v>
      </c>
      <c r="B13" s="4" t="s">
        <v>3549</v>
      </c>
      <c r="C13" s="2" t="s">
        <v>3550</v>
      </c>
      <c r="D13" s="2" t="s">
        <v>1784</v>
      </c>
      <c r="E13" s="2">
        <v>2</v>
      </c>
      <c r="F13" s="32">
        <v>1</v>
      </c>
      <c r="G13" s="17">
        <v>9</v>
      </c>
      <c r="H13" s="41">
        <f>(F13*G13*0.25)/1.055</f>
        <v>2.1327014218009479</v>
      </c>
      <c r="I13" s="34">
        <f t="shared" si="0"/>
        <v>8.19</v>
      </c>
    </row>
    <row r="14" spans="1:12" x14ac:dyDescent="0.25">
      <c r="A14" s="24" t="s">
        <v>1785</v>
      </c>
      <c r="B14" s="22" t="s">
        <v>1786</v>
      </c>
      <c r="C14" s="23" t="s">
        <v>1787</v>
      </c>
      <c r="D14" s="23" t="s">
        <v>458</v>
      </c>
      <c r="E14" s="23">
        <v>4</v>
      </c>
      <c r="F14" s="31">
        <v>1</v>
      </c>
      <c r="G14" s="30">
        <v>9</v>
      </c>
      <c r="H14" s="40">
        <f t="shared" ref="H14:H23" si="1">(F14*G14*0.1)/1.055</f>
        <v>0.85308056872037918</v>
      </c>
      <c r="I14" s="34">
        <f t="shared" si="0"/>
        <v>8.19</v>
      </c>
    </row>
    <row r="15" spans="1:12" x14ac:dyDescent="0.25">
      <c r="A15" s="24" t="s">
        <v>1785</v>
      </c>
      <c r="B15" s="22" t="s">
        <v>1790</v>
      </c>
      <c r="C15" s="23" t="s">
        <v>1791</v>
      </c>
      <c r="D15" s="23" t="s">
        <v>458</v>
      </c>
      <c r="E15" s="23">
        <v>4</v>
      </c>
      <c r="F15" s="31">
        <v>1</v>
      </c>
      <c r="G15" s="30">
        <v>6.75</v>
      </c>
      <c r="H15" s="40">
        <f t="shared" si="1"/>
        <v>0.63981042654028442</v>
      </c>
      <c r="I15" s="34">
        <f t="shared" si="0"/>
        <v>6.1425000000000001</v>
      </c>
      <c r="J15" s="24"/>
      <c r="K15" s="24"/>
      <c r="L15" s="24"/>
    </row>
    <row r="16" spans="1:12" x14ac:dyDescent="0.25">
      <c r="A16" s="24" t="s">
        <v>1785</v>
      </c>
      <c r="B16" s="22" t="s">
        <v>1792</v>
      </c>
      <c r="C16" s="23" t="s">
        <v>1793</v>
      </c>
      <c r="D16" s="23" t="s">
        <v>458</v>
      </c>
      <c r="E16" s="23">
        <v>4</v>
      </c>
      <c r="F16" s="31">
        <v>1</v>
      </c>
      <c r="G16" s="30">
        <v>9.5</v>
      </c>
      <c r="H16" s="40">
        <f t="shared" si="1"/>
        <v>0.90047393364928918</v>
      </c>
      <c r="I16" s="34">
        <f t="shared" si="0"/>
        <v>8.6449999999999996</v>
      </c>
      <c r="J16" s="24"/>
      <c r="K16" s="24"/>
      <c r="L16" s="24"/>
    </row>
    <row r="17" spans="1:12" x14ac:dyDescent="0.25">
      <c r="A17" s="24" t="s">
        <v>1785</v>
      </c>
      <c r="B17" s="22" t="s">
        <v>1794</v>
      </c>
      <c r="C17" s="23" t="s">
        <v>1795</v>
      </c>
      <c r="D17" s="23" t="s">
        <v>458</v>
      </c>
      <c r="E17" s="23">
        <v>4</v>
      </c>
      <c r="F17" s="31">
        <v>1</v>
      </c>
      <c r="G17" s="30">
        <v>13</v>
      </c>
      <c r="H17" s="40">
        <f t="shared" si="1"/>
        <v>1.2322274881516588</v>
      </c>
      <c r="I17" s="34">
        <f t="shared" si="0"/>
        <v>11.83</v>
      </c>
      <c r="J17" s="24"/>
      <c r="K17" s="24"/>
      <c r="L17" s="24"/>
    </row>
    <row r="18" spans="1:12" x14ac:dyDescent="0.25">
      <c r="A18" s="24" t="s">
        <v>1785</v>
      </c>
      <c r="B18" s="22" t="s">
        <v>1796</v>
      </c>
      <c r="C18" s="23" t="s">
        <v>1797</v>
      </c>
      <c r="D18" s="23" t="s">
        <v>458</v>
      </c>
      <c r="E18" s="23">
        <v>8</v>
      </c>
      <c r="F18" s="31">
        <v>1</v>
      </c>
      <c r="G18" s="30">
        <v>8.84</v>
      </c>
      <c r="H18" s="40">
        <f t="shared" si="1"/>
        <v>0.83791469194312806</v>
      </c>
      <c r="I18" s="34">
        <f t="shared" si="0"/>
        <v>8.0443999999999996</v>
      </c>
      <c r="J18" s="24"/>
      <c r="K18" s="24"/>
      <c r="L18" s="24"/>
    </row>
    <row r="19" spans="1:12" x14ac:dyDescent="0.25">
      <c r="A19" s="24" t="s">
        <v>1785</v>
      </c>
      <c r="B19" s="22" t="s">
        <v>1798</v>
      </c>
      <c r="C19" s="23" t="s">
        <v>1799</v>
      </c>
      <c r="D19" s="23" t="s">
        <v>458</v>
      </c>
      <c r="E19" s="23">
        <v>4</v>
      </c>
      <c r="F19" s="31">
        <v>1</v>
      </c>
      <c r="G19" s="30">
        <v>10</v>
      </c>
      <c r="H19" s="40">
        <f t="shared" si="1"/>
        <v>0.94786729857819907</v>
      </c>
      <c r="I19" s="34">
        <f t="shared" si="0"/>
        <v>9.1</v>
      </c>
      <c r="J19" s="24"/>
      <c r="K19" s="24"/>
      <c r="L19" s="24"/>
    </row>
    <row r="20" spans="1:12" x14ac:dyDescent="0.25">
      <c r="A20" s="24" t="s">
        <v>1785</v>
      </c>
      <c r="B20" s="22" t="s">
        <v>1800</v>
      </c>
      <c r="C20" s="23" t="s">
        <v>1801</v>
      </c>
      <c r="D20" s="23" t="s">
        <v>458</v>
      </c>
      <c r="E20" s="23">
        <v>4</v>
      </c>
      <c r="F20" s="31">
        <v>1</v>
      </c>
      <c r="G20" s="30">
        <v>10</v>
      </c>
      <c r="H20" s="40">
        <f t="shared" si="1"/>
        <v>0.94786729857819907</v>
      </c>
      <c r="I20" s="34">
        <f t="shared" si="0"/>
        <v>9.1</v>
      </c>
      <c r="J20" s="24"/>
      <c r="K20" s="24"/>
      <c r="L20" s="24"/>
    </row>
    <row r="21" spans="1:12" x14ac:dyDescent="0.25">
      <c r="A21" s="24" t="s">
        <v>1785</v>
      </c>
      <c r="B21" s="22" t="s">
        <v>1802</v>
      </c>
      <c r="C21" s="23" t="s">
        <v>1803</v>
      </c>
      <c r="D21" s="23" t="s">
        <v>458</v>
      </c>
      <c r="E21" s="23">
        <v>4</v>
      </c>
      <c r="F21" s="31">
        <v>1</v>
      </c>
      <c r="G21" s="30">
        <v>6.75</v>
      </c>
      <c r="H21" s="40">
        <f t="shared" si="1"/>
        <v>0.63981042654028442</v>
      </c>
      <c r="I21" s="34">
        <f t="shared" si="0"/>
        <v>6.1425000000000001</v>
      </c>
      <c r="J21" s="24"/>
      <c r="K21" s="24"/>
      <c r="L21" s="24"/>
    </row>
    <row r="22" spans="1:12" x14ac:dyDescent="0.25">
      <c r="A22" s="24" t="s">
        <v>1785</v>
      </c>
      <c r="B22" s="22" t="s">
        <v>3644</v>
      </c>
      <c r="C22" s="23" t="s">
        <v>3645</v>
      </c>
      <c r="D22" s="23" t="s">
        <v>458</v>
      </c>
      <c r="E22" s="23">
        <v>4</v>
      </c>
      <c r="F22" s="31">
        <v>1</v>
      </c>
      <c r="G22" s="30">
        <v>7.62</v>
      </c>
      <c r="H22" s="40">
        <f t="shared" si="1"/>
        <v>0.7222748815165877</v>
      </c>
      <c r="I22" s="34">
        <f t="shared" si="0"/>
        <v>6.9342000000000006</v>
      </c>
      <c r="J22" s="24"/>
      <c r="K22" s="24"/>
      <c r="L22" s="24"/>
    </row>
    <row r="23" spans="1:12" x14ac:dyDescent="0.25">
      <c r="A23" s="24" t="s">
        <v>1785</v>
      </c>
      <c r="B23" s="22" t="s">
        <v>1804</v>
      </c>
      <c r="C23" s="23" t="s">
        <v>1805</v>
      </c>
      <c r="D23" s="23" t="s">
        <v>458</v>
      </c>
      <c r="E23" s="23">
        <v>9</v>
      </c>
      <c r="F23" s="31">
        <v>1</v>
      </c>
      <c r="G23" s="30">
        <v>7.93</v>
      </c>
      <c r="H23" s="40">
        <f t="shared" si="1"/>
        <v>0.75165876777251195</v>
      </c>
      <c r="I23" s="34">
        <f t="shared" si="0"/>
        <v>7.2163000000000004</v>
      </c>
      <c r="J23" s="24"/>
      <c r="K23" s="24"/>
      <c r="L23" s="24"/>
    </row>
    <row r="24" spans="1:12" x14ac:dyDescent="0.25">
      <c r="A24" s="2" t="s">
        <v>1324</v>
      </c>
      <c r="B24" s="4" t="s">
        <v>3659</v>
      </c>
      <c r="C24" s="2" t="s">
        <v>3660</v>
      </c>
      <c r="D24" s="2" t="s">
        <v>458</v>
      </c>
      <c r="E24" s="2">
        <v>4</v>
      </c>
      <c r="F24" s="32">
        <v>1</v>
      </c>
      <c r="G24" s="17">
        <v>12.9</v>
      </c>
      <c r="H24" s="41">
        <f>(F24*G24*0.25)/1.055</f>
        <v>3.0568720379146921</v>
      </c>
      <c r="I24" s="34">
        <f t="shared" si="0"/>
        <v>11.739000000000001</v>
      </c>
      <c r="J24" s="24"/>
      <c r="K24" s="24"/>
      <c r="L24" s="24"/>
    </row>
    <row r="25" spans="1:12" s="2" customFormat="1" x14ac:dyDescent="0.25">
      <c r="A25" s="3" t="s">
        <v>1324</v>
      </c>
      <c r="B25" s="4" t="s">
        <v>3663</v>
      </c>
      <c r="C25" s="2" t="s">
        <v>3664</v>
      </c>
      <c r="D25" s="2" t="s">
        <v>458</v>
      </c>
      <c r="E25" s="2">
        <v>4</v>
      </c>
      <c r="F25" s="32">
        <v>1</v>
      </c>
      <c r="G25" s="17">
        <v>10.5</v>
      </c>
      <c r="H25" s="41">
        <f>(F25*G25*0.25)/1.055</f>
        <v>2.4881516587677726</v>
      </c>
      <c r="I25" s="34">
        <f t="shared" si="0"/>
        <v>9.5549999999999997</v>
      </c>
      <c r="J25" s="24"/>
      <c r="K25" s="24"/>
      <c r="L25" s="24"/>
    </row>
    <row r="26" spans="1:12" s="2" customFormat="1" x14ac:dyDescent="0.25">
      <c r="A26" s="7" t="s">
        <v>1324</v>
      </c>
      <c r="B26" s="8" t="s">
        <v>510</v>
      </c>
      <c r="C26" s="5" t="s">
        <v>511</v>
      </c>
      <c r="D26" s="5" t="s">
        <v>458</v>
      </c>
      <c r="E26" s="5">
        <v>9</v>
      </c>
      <c r="F26" s="33">
        <v>1</v>
      </c>
      <c r="G26" s="37">
        <v>8.9</v>
      </c>
      <c r="H26" s="42">
        <f>(F26*3.5)/1.055</f>
        <v>3.3175355450236967</v>
      </c>
      <c r="I26" s="34">
        <f t="shared" si="0"/>
        <v>8.0990000000000002</v>
      </c>
      <c r="K26"/>
      <c r="L26"/>
    </row>
    <row r="27" spans="1:12" s="2" customFormat="1" x14ac:dyDescent="0.25">
      <c r="A27" s="3" t="s">
        <v>1324</v>
      </c>
      <c r="B27" s="4" t="s">
        <v>3665</v>
      </c>
      <c r="C27" s="2" t="s">
        <v>3666</v>
      </c>
      <c r="D27" s="2" t="s">
        <v>458</v>
      </c>
      <c r="E27" s="2">
        <v>4</v>
      </c>
      <c r="F27" s="32">
        <v>1</v>
      </c>
      <c r="G27" s="17">
        <v>10.5</v>
      </c>
      <c r="H27" s="41">
        <f>(F27*G27*0.25)/1.055</f>
        <v>2.4881516587677726</v>
      </c>
      <c r="I27" s="34">
        <f t="shared" si="0"/>
        <v>9.5549999999999997</v>
      </c>
      <c r="J27"/>
      <c r="K27"/>
      <c r="L27"/>
    </row>
    <row r="28" spans="1:12" x14ac:dyDescent="0.25">
      <c r="A28" s="3" t="s">
        <v>1377</v>
      </c>
      <c r="B28" s="4" t="s">
        <v>1813</v>
      </c>
      <c r="C28" s="2" t="s">
        <v>3561</v>
      </c>
      <c r="D28" s="2" t="s">
        <v>458</v>
      </c>
      <c r="E28" s="2">
        <v>9</v>
      </c>
      <c r="F28" s="32">
        <v>1</v>
      </c>
      <c r="G28" s="17">
        <v>19.899999999999999</v>
      </c>
      <c r="H28" s="41">
        <v>0</v>
      </c>
      <c r="I28" s="34">
        <f t="shared" si="0"/>
        <v>18.108999999999998</v>
      </c>
      <c r="J28" s="2"/>
    </row>
    <row r="29" spans="1:12" x14ac:dyDescent="0.25">
      <c r="A29" s="3" t="s">
        <v>1377</v>
      </c>
      <c r="B29" s="4" t="s">
        <v>1811</v>
      </c>
      <c r="C29" s="2" t="s">
        <v>1812</v>
      </c>
      <c r="D29" s="2" t="s">
        <v>458</v>
      </c>
      <c r="E29" s="2">
        <v>9</v>
      </c>
      <c r="F29" s="32">
        <v>1</v>
      </c>
      <c r="G29" s="17">
        <v>19.899999999999999</v>
      </c>
      <c r="H29" s="41">
        <v>0</v>
      </c>
      <c r="I29" s="34">
        <f t="shared" si="0"/>
        <v>18.108999999999998</v>
      </c>
      <c r="J29" s="2"/>
    </row>
    <row r="30" spans="1:12" x14ac:dyDescent="0.25">
      <c r="A30" s="3" t="s">
        <v>1377</v>
      </c>
      <c r="B30" s="4" t="s">
        <v>5125</v>
      </c>
      <c r="C30" s="2" t="s">
        <v>5126</v>
      </c>
      <c r="D30" s="2" t="s">
        <v>458</v>
      </c>
      <c r="E30" s="2">
        <v>9</v>
      </c>
      <c r="F30" s="32">
        <v>1</v>
      </c>
      <c r="G30" s="17">
        <v>12.5</v>
      </c>
      <c r="H30" s="41"/>
      <c r="I30" s="34">
        <f t="shared" si="0"/>
        <v>11.375</v>
      </c>
      <c r="J30" s="2"/>
    </row>
    <row r="31" spans="1:12" x14ac:dyDescent="0.25">
      <c r="A31" s="3" t="s">
        <v>1377</v>
      </c>
      <c r="B31" s="4" t="s">
        <v>1581</v>
      </c>
      <c r="C31" s="2" t="s">
        <v>1582</v>
      </c>
      <c r="D31" s="2" t="s">
        <v>458</v>
      </c>
      <c r="E31" s="2">
        <v>6</v>
      </c>
      <c r="F31" s="32">
        <v>1</v>
      </c>
      <c r="G31" s="17">
        <v>6</v>
      </c>
      <c r="H31" s="41">
        <f>(F31*G31*0.25)/1.055</f>
        <v>1.4218009478672986</v>
      </c>
      <c r="I31" s="34">
        <f t="shared" si="0"/>
        <v>5.46</v>
      </c>
      <c r="J31" s="2"/>
    </row>
    <row r="32" spans="1:12" x14ac:dyDescent="0.25">
      <c r="A32" s="3" t="s">
        <v>4206</v>
      </c>
      <c r="B32" s="89">
        <v>9782874261046</v>
      </c>
      <c r="C32" s="2" t="s">
        <v>4207</v>
      </c>
      <c r="D32" s="2" t="s">
        <v>458</v>
      </c>
      <c r="E32" s="2">
        <v>6</v>
      </c>
      <c r="F32" s="32">
        <v>1</v>
      </c>
      <c r="G32" s="17">
        <v>15.9</v>
      </c>
      <c r="H32" s="43">
        <f>(F32*G32*0.3)/1.055</f>
        <v>4.5213270142180093</v>
      </c>
      <c r="I32" s="34"/>
      <c r="J32" s="2"/>
      <c r="K32" s="2"/>
      <c r="L32" s="2"/>
    </row>
    <row r="33" spans="1:12" x14ac:dyDescent="0.25">
      <c r="A33" s="3" t="s">
        <v>3490</v>
      </c>
      <c r="B33" s="4" t="s">
        <v>3492</v>
      </c>
      <c r="C33" s="2" t="s">
        <v>3491</v>
      </c>
      <c r="D33" s="2" t="s">
        <v>807</v>
      </c>
      <c r="E33" s="2">
        <v>5</v>
      </c>
      <c r="F33" s="32">
        <v>1</v>
      </c>
      <c r="G33" s="17"/>
      <c r="H33" s="41"/>
      <c r="I33" s="34"/>
      <c r="J33" s="2"/>
      <c r="K33" s="2"/>
      <c r="L33" s="2"/>
    </row>
    <row r="34" spans="1:12" x14ac:dyDescent="0.25">
      <c r="A34" s="25" t="s">
        <v>532</v>
      </c>
      <c r="B34" s="22" t="s">
        <v>4658</v>
      </c>
      <c r="C34" s="23" t="s">
        <v>4659</v>
      </c>
      <c r="D34" s="23" t="s">
        <v>1815</v>
      </c>
      <c r="E34" s="23">
        <v>6</v>
      </c>
      <c r="F34" s="31">
        <v>1</v>
      </c>
      <c r="G34" s="30">
        <v>10</v>
      </c>
      <c r="H34" s="40">
        <f>(F34*G34*0.6)/1.055</f>
        <v>5.6872037914691944</v>
      </c>
      <c r="I34" s="34"/>
      <c r="J34" s="2"/>
      <c r="K34" s="2"/>
      <c r="L34" s="2"/>
    </row>
    <row r="35" spans="1:12" x14ac:dyDescent="0.25">
      <c r="A35" s="1" t="s">
        <v>1563</v>
      </c>
      <c r="B35" s="6" t="s">
        <v>1564</v>
      </c>
      <c r="C35" t="s">
        <v>1565</v>
      </c>
      <c r="D35" t="s">
        <v>432</v>
      </c>
      <c r="E35">
        <v>6</v>
      </c>
      <c r="F35" s="34">
        <v>1</v>
      </c>
      <c r="G35" s="10">
        <v>22</v>
      </c>
      <c r="H35" s="43">
        <f t="shared" ref="H35:H40" si="2">(F35*G35*0.4)/1.055</f>
        <v>8.3412322274881525</v>
      </c>
      <c r="I35" s="34">
        <f t="shared" ref="I35:I46" si="3">F35*G35*0.91</f>
        <v>20.02</v>
      </c>
      <c r="J35" s="2"/>
      <c r="K35" s="2"/>
      <c r="L35" s="2"/>
    </row>
    <row r="36" spans="1:12" x14ac:dyDescent="0.25">
      <c r="A36" s="7" t="s">
        <v>1330</v>
      </c>
      <c r="B36" s="8" t="s">
        <v>338</v>
      </c>
      <c r="C36" s="5" t="s">
        <v>517</v>
      </c>
      <c r="D36" s="5" t="s">
        <v>458</v>
      </c>
      <c r="E36" s="5">
        <v>3</v>
      </c>
      <c r="F36" s="33">
        <v>1</v>
      </c>
      <c r="G36" s="37">
        <v>12.2</v>
      </c>
      <c r="H36" s="43">
        <f t="shared" si="2"/>
        <v>4.6255924170616112</v>
      </c>
      <c r="I36" s="34">
        <f t="shared" si="3"/>
        <v>11.102</v>
      </c>
      <c r="K36" s="2"/>
      <c r="L36" s="2"/>
    </row>
    <row r="37" spans="1:12" x14ac:dyDescent="0.25">
      <c r="A37" s="7" t="s">
        <v>1330</v>
      </c>
      <c r="B37" s="8" t="s">
        <v>333</v>
      </c>
      <c r="C37" s="5" t="s">
        <v>536</v>
      </c>
      <c r="D37" s="5" t="s">
        <v>458</v>
      </c>
      <c r="E37" s="5">
        <v>6</v>
      </c>
      <c r="F37" s="33">
        <v>1</v>
      </c>
      <c r="G37" s="37">
        <v>12.5</v>
      </c>
      <c r="H37" s="43">
        <f t="shared" si="2"/>
        <v>4.7393364928909953</v>
      </c>
      <c r="I37" s="34">
        <f t="shared" si="3"/>
        <v>11.375</v>
      </c>
      <c r="J37" s="5"/>
    </row>
    <row r="38" spans="1:12" x14ac:dyDescent="0.25">
      <c r="A38" s="7" t="s">
        <v>1330</v>
      </c>
      <c r="B38" s="8" t="s">
        <v>1331</v>
      </c>
      <c r="C38" s="5" t="s">
        <v>1332</v>
      </c>
      <c r="D38" s="5" t="s">
        <v>458</v>
      </c>
      <c r="E38" s="5">
        <v>6</v>
      </c>
      <c r="F38" s="33">
        <v>1</v>
      </c>
      <c r="G38" s="37">
        <v>12.5</v>
      </c>
      <c r="H38" s="43">
        <f t="shared" si="2"/>
        <v>4.7393364928909953</v>
      </c>
      <c r="I38" s="34">
        <f t="shared" si="3"/>
        <v>11.375</v>
      </c>
      <c r="J38" s="2"/>
      <c r="K38" s="5"/>
      <c r="L38" s="5"/>
    </row>
    <row r="39" spans="1:12" x14ac:dyDescent="0.25">
      <c r="A39" s="7" t="s">
        <v>1330</v>
      </c>
      <c r="B39" s="8" t="s">
        <v>1333</v>
      </c>
      <c r="C39" s="5" t="s">
        <v>1334</v>
      </c>
      <c r="D39" s="5" t="s">
        <v>458</v>
      </c>
      <c r="E39" s="5">
        <v>4</v>
      </c>
      <c r="F39" s="33">
        <v>1</v>
      </c>
      <c r="G39" s="37">
        <v>12.5</v>
      </c>
      <c r="H39" s="43">
        <f t="shared" si="2"/>
        <v>4.7393364928909953</v>
      </c>
      <c r="I39" s="34">
        <f t="shared" si="3"/>
        <v>11.375</v>
      </c>
      <c r="J39" s="2"/>
      <c r="K39" s="5"/>
      <c r="L39" s="5"/>
    </row>
    <row r="40" spans="1:12" x14ac:dyDescent="0.25">
      <c r="A40" s="7" t="s">
        <v>1330</v>
      </c>
      <c r="B40" s="8" t="s">
        <v>514</v>
      </c>
      <c r="C40" s="5" t="s">
        <v>515</v>
      </c>
      <c r="D40" s="5" t="s">
        <v>458</v>
      </c>
      <c r="E40" s="5">
        <v>7</v>
      </c>
      <c r="F40" s="33">
        <v>1</v>
      </c>
      <c r="G40" s="37">
        <v>12.04</v>
      </c>
      <c r="H40" s="43">
        <f t="shared" si="2"/>
        <v>4.5649289099526067</v>
      </c>
      <c r="I40" s="34">
        <f t="shared" si="3"/>
        <v>10.9564</v>
      </c>
      <c r="J40" s="2"/>
      <c r="K40" s="2"/>
      <c r="L40" s="2"/>
    </row>
    <row r="41" spans="1:12" x14ac:dyDescent="0.25">
      <c r="A41" s="7" t="s">
        <v>397</v>
      </c>
      <c r="B41" s="8" t="s">
        <v>1816</v>
      </c>
      <c r="C41" s="5" t="s">
        <v>1817</v>
      </c>
      <c r="D41" s="5" t="s">
        <v>189</v>
      </c>
      <c r="E41" s="5">
        <v>12</v>
      </c>
      <c r="F41" s="33">
        <v>1</v>
      </c>
      <c r="G41" s="37">
        <v>14.9</v>
      </c>
      <c r="H41" s="43"/>
      <c r="I41" s="34">
        <f t="shared" si="3"/>
        <v>13.559000000000001</v>
      </c>
      <c r="J41" s="5"/>
      <c r="K41" s="5"/>
      <c r="L41" s="5"/>
    </row>
    <row r="42" spans="1:12" x14ac:dyDescent="0.25">
      <c r="A42" s="7" t="s">
        <v>397</v>
      </c>
      <c r="B42" s="8" t="s">
        <v>1818</v>
      </c>
      <c r="C42" s="5" t="s">
        <v>1819</v>
      </c>
      <c r="D42" s="5" t="s">
        <v>189</v>
      </c>
      <c r="E42" s="5">
        <v>12</v>
      </c>
      <c r="F42" s="33">
        <v>1</v>
      </c>
      <c r="G42" s="37">
        <v>19.95</v>
      </c>
      <c r="H42" s="43"/>
      <c r="I42" s="34">
        <f t="shared" si="3"/>
        <v>18.154499999999999</v>
      </c>
      <c r="J42" s="5"/>
      <c r="K42" s="5"/>
      <c r="L42" s="5"/>
    </row>
    <row r="43" spans="1:12" x14ac:dyDescent="0.25">
      <c r="A43" s="7" t="s">
        <v>397</v>
      </c>
      <c r="B43" s="8" t="s">
        <v>1820</v>
      </c>
      <c r="C43" s="5" t="s">
        <v>1821</v>
      </c>
      <c r="D43" s="5" t="s">
        <v>189</v>
      </c>
      <c r="E43" s="5">
        <v>12</v>
      </c>
      <c r="F43" s="33">
        <v>1</v>
      </c>
      <c r="G43" s="37">
        <v>19.95</v>
      </c>
      <c r="H43" s="43"/>
      <c r="I43" s="34">
        <f t="shared" si="3"/>
        <v>18.154499999999999</v>
      </c>
      <c r="J43" s="5"/>
      <c r="K43" s="5"/>
      <c r="L43" s="5"/>
    </row>
    <row r="44" spans="1:12" x14ac:dyDescent="0.25">
      <c r="A44" s="7" t="s">
        <v>397</v>
      </c>
      <c r="B44" s="8" t="s">
        <v>4938</v>
      </c>
      <c r="C44" s="5" t="s">
        <v>4937</v>
      </c>
      <c r="D44" s="5" t="s">
        <v>189</v>
      </c>
      <c r="E44" s="5">
        <v>12</v>
      </c>
      <c r="F44" s="33">
        <v>1</v>
      </c>
      <c r="G44" s="37">
        <v>5</v>
      </c>
      <c r="H44" s="43"/>
      <c r="I44" s="34">
        <f t="shared" si="3"/>
        <v>4.55</v>
      </c>
      <c r="J44" s="5"/>
      <c r="K44" s="5"/>
      <c r="L44" s="5"/>
    </row>
    <row r="45" spans="1:12" x14ac:dyDescent="0.25">
      <c r="A45" s="7" t="s">
        <v>397</v>
      </c>
      <c r="B45" s="6" t="s">
        <v>1827</v>
      </c>
      <c r="C45" s="5" t="s">
        <v>1828</v>
      </c>
      <c r="D45" s="5" t="s">
        <v>458</v>
      </c>
      <c r="E45" s="5">
        <v>3</v>
      </c>
      <c r="F45" s="33">
        <v>1</v>
      </c>
      <c r="G45" s="37">
        <v>5.95</v>
      </c>
      <c r="H45" s="43"/>
      <c r="I45" s="34">
        <f t="shared" si="3"/>
        <v>5.4145000000000003</v>
      </c>
      <c r="J45" s="5"/>
      <c r="K45" s="5"/>
      <c r="L45" s="5"/>
    </row>
    <row r="46" spans="1:12" x14ac:dyDescent="0.25">
      <c r="A46" s="7" t="s">
        <v>397</v>
      </c>
      <c r="B46" s="8" t="s">
        <v>1829</v>
      </c>
      <c r="C46" s="5" t="s">
        <v>1830</v>
      </c>
      <c r="D46" s="5" t="s">
        <v>458</v>
      </c>
      <c r="E46" s="5">
        <v>3</v>
      </c>
      <c r="F46" s="33">
        <v>1</v>
      </c>
      <c r="G46" s="37">
        <v>14.9</v>
      </c>
      <c r="H46" s="43"/>
      <c r="I46" s="34">
        <f t="shared" si="3"/>
        <v>13.559000000000001</v>
      </c>
      <c r="J46" s="5"/>
      <c r="K46" s="5"/>
      <c r="L46" s="5"/>
    </row>
    <row r="47" spans="1:12" x14ac:dyDescent="0.25">
      <c r="A47" s="7" t="s">
        <v>3218</v>
      </c>
      <c r="B47" s="8" t="s">
        <v>3221</v>
      </c>
      <c r="C47" s="5" t="s">
        <v>3222</v>
      </c>
      <c r="D47" s="5" t="s">
        <v>458</v>
      </c>
      <c r="E47" s="5">
        <v>7</v>
      </c>
      <c r="F47" s="33">
        <v>1</v>
      </c>
      <c r="G47" s="37">
        <v>13</v>
      </c>
      <c r="H47" s="42"/>
      <c r="I47" s="36"/>
      <c r="J47" s="26"/>
      <c r="K47" s="26"/>
      <c r="L47" s="26"/>
    </row>
    <row r="48" spans="1:12" x14ac:dyDescent="0.25">
      <c r="A48" s="7" t="s">
        <v>3218</v>
      </c>
      <c r="B48" s="8" t="s">
        <v>3219</v>
      </c>
      <c r="C48" s="5" t="s">
        <v>3220</v>
      </c>
      <c r="D48" s="5" t="s">
        <v>458</v>
      </c>
      <c r="E48" s="5">
        <v>7</v>
      </c>
      <c r="F48" s="33">
        <v>1</v>
      </c>
      <c r="G48" s="37">
        <v>13</v>
      </c>
      <c r="H48" s="42"/>
      <c r="I48" s="36"/>
      <c r="J48" s="26"/>
      <c r="K48" s="26"/>
      <c r="L48" s="26"/>
    </row>
    <row r="49" spans="1:12" x14ac:dyDescent="0.25">
      <c r="A49" s="7" t="s">
        <v>3218</v>
      </c>
      <c r="B49" s="8" t="s">
        <v>3231</v>
      </c>
      <c r="C49" s="5" t="s">
        <v>3232</v>
      </c>
      <c r="D49" s="5" t="s">
        <v>458</v>
      </c>
      <c r="E49" s="5">
        <v>7</v>
      </c>
      <c r="F49" s="33">
        <v>1</v>
      </c>
      <c r="G49" s="37">
        <v>13</v>
      </c>
      <c r="H49" s="42"/>
      <c r="I49" s="36"/>
      <c r="J49" s="26"/>
      <c r="K49" s="26"/>
      <c r="L49" s="26"/>
    </row>
    <row r="50" spans="1:12" x14ac:dyDescent="0.25">
      <c r="A50" s="7" t="s">
        <v>3218</v>
      </c>
      <c r="B50" s="8" t="s">
        <v>3236</v>
      </c>
      <c r="C50" s="5" t="s">
        <v>3235</v>
      </c>
      <c r="D50" s="5" t="s">
        <v>458</v>
      </c>
      <c r="E50" s="5">
        <v>7</v>
      </c>
      <c r="F50" s="33">
        <v>1</v>
      </c>
      <c r="G50" s="37">
        <v>14</v>
      </c>
      <c r="H50" s="42"/>
      <c r="I50" s="36"/>
      <c r="J50" s="26"/>
      <c r="K50" s="26"/>
      <c r="L50" s="26"/>
    </row>
    <row r="51" spans="1:12" x14ac:dyDescent="0.25">
      <c r="A51" s="7" t="s">
        <v>3218</v>
      </c>
      <c r="B51" s="8" t="s">
        <v>3234</v>
      </c>
      <c r="C51" s="5" t="s">
        <v>3233</v>
      </c>
      <c r="D51" s="5" t="s">
        <v>458</v>
      </c>
      <c r="E51" s="5">
        <v>7</v>
      </c>
      <c r="F51" s="33">
        <v>1</v>
      </c>
      <c r="G51" s="37">
        <v>8</v>
      </c>
      <c r="H51" s="42"/>
      <c r="I51" s="36"/>
      <c r="J51" s="26"/>
      <c r="K51" s="26"/>
      <c r="L51" s="26"/>
    </row>
    <row r="52" spans="1:12" x14ac:dyDescent="0.25">
      <c r="A52" s="7" t="s">
        <v>1007</v>
      </c>
      <c r="B52" s="8" t="s">
        <v>1840</v>
      </c>
      <c r="C52" s="5" t="s">
        <v>1841</v>
      </c>
      <c r="D52" s="5" t="s">
        <v>458</v>
      </c>
      <c r="E52" s="5">
        <v>2</v>
      </c>
      <c r="F52" s="33">
        <v>1</v>
      </c>
      <c r="G52" s="37">
        <v>5.2</v>
      </c>
      <c r="H52" s="42">
        <f>(F52*0.4*G52)/1.055</f>
        <v>1.9715639810426542</v>
      </c>
      <c r="I52" s="34">
        <f t="shared" ref="I52:I80" si="4">F52*G52*0.91</f>
        <v>4.7320000000000002</v>
      </c>
      <c r="L52" s="2"/>
    </row>
    <row r="53" spans="1:12" x14ac:dyDescent="0.25">
      <c r="A53" s="3" t="s">
        <v>1007</v>
      </c>
      <c r="B53" s="4" t="s">
        <v>3372</v>
      </c>
      <c r="C53" s="2" t="s">
        <v>3373</v>
      </c>
      <c r="D53" s="2" t="s">
        <v>473</v>
      </c>
      <c r="E53" s="2">
        <v>3</v>
      </c>
      <c r="F53" s="32">
        <v>1</v>
      </c>
      <c r="G53" s="17">
        <v>5.9</v>
      </c>
      <c r="H53" s="41">
        <f>(F53*0.25*G53)/1.055</f>
        <v>1.3981042654028437</v>
      </c>
      <c r="I53" s="34">
        <f t="shared" si="4"/>
        <v>5.3690000000000007</v>
      </c>
      <c r="L53" s="26"/>
    </row>
    <row r="54" spans="1:12" x14ac:dyDescent="0.25">
      <c r="A54" s="7" t="s">
        <v>1007</v>
      </c>
      <c r="B54" s="8" t="s">
        <v>4807</v>
      </c>
      <c r="C54" s="5" t="s">
        <v>4808</v>
      </c>
      <c r="D54" s="5" t="s">
        <v>1889</v>
      </c>
      <c r="E54" s="5">
        <v>7</v>
      </c>
      <c r="F54" s="33">
        <v>1</v>
      </c>
      <c r="G54" s="37">
        <v>9.9</v>
      </c>
      <c r="H54" s="42">
        <f>(F54*0.4*G54)/1.055</f>
        <v>3.7535545023696688</v>
      </c>
      <c r="I54" s="34">
        <f t="shared" si="4"/>
        <v>9.0090000000000003</v>
      </c>
      <c r="J54" s="26"/>
      <c r="K54" s="26"/>
      <c r="L54" s="26"/>
    </row>
    <row r="55" spans="1:12" x14ac:dyDescent="0.25">
      <c r="A55" s="3" t="s">
        <v>1007</v>
      </c>
      <c r="B55" s="4" t="s">
        <v>3364</v>
      </c>
      <c r="C55" s="2" t="s">
        <v>3365</v>
      </c>
      <c r="D55" s="2" t="s">
        <v>458</v>
      </c>
      <c r="E55" s="2">
        <v>5</v>
      </c>
      <c r="F55" s="32">
        <v>1</v>
      </c>
      <c r="G55" s="17">
        <v>13</v>
      </c>
      <c r="H55" s="41">
        <f>(F55*3)/1.055</f>
        <v>2.8436018957345972</v>
      </c>
      <c r="I55" s="34">
        <f t="shared" si="4"/>
        <v>11.83</v>
      </c>
      <c r="J55" s="26"/>
      <c r="K55" s="26"/>
      <c r="L55" s="26"/>
    </row>
    <row r="56" spans="1:12" x14ac:dyDescent="0.25">
      <c r="A56" s="7" t="s">
        <v>1007</v>
      </c>
      <c r="B56" s="8" t="s">
        <v>5052</v>
      </c>
      <c r="C56" s="5" t="s">
        <v>5053</v>
      </c>
      <c r="D56" s="5" t="s">
        <v>458</v>
      </c>
      <c r="E56" s="5">
        <v>7</v>
      </c>
      <c r="F56" s="33">
        <v>1</v>
      </c>
      <c r="G56" s="37">
        <v>6.2</v>
      </c>
      <c r="H56" s="42">
        <f t="shared" ref="H56:H63" si="5">(F56*0.4*G56)/1.055</f>
        <v>2.3507109004739344</v>
      </c>
      <c r="I56" s="34">
        <f t="shared" si="4"/>
        <v>5.6420000000000003</v>
      </c>
      <c r="J56" s="26"/>
      <c r="K56" s="26"/>
      <c r="L56" s="26"/>
    </row>
    <row r="57" spans="1:12" x14ac:dyDescent="0.25">
      <c r="A57" s="7" t="s">
        <v>1007</v>
      </c>
      <c r="B57" s="8" t="s">
        <v>1850</v>
      </c>
      <c r="C57" s="5" t="s">
        <v>1851</v>
      </c>
      <c r="D57" s="5" t="s">
        <v>458</v>
      </c>
      <c r="E57" s="5">
        <v>4</v>
      </c>
      <c r="F57" s="33">
        <v>1</v>
      </c>
      <c r="G57" s="37">
        <v>4.95</v>
      </c>
      <c r="H57" s="42">
        <f t="shared" si="5"/>
        <v>1.8767772511848344</v>
      </c>
      <c r="I57" s="34">
        <f t="shared" si="4"/>
        <v>4.5045000000000002</v>
      </c>
      <c r="J57" s="26"/>
      <c r="K57" s="26"/>
      <c r="L57" s="26"/>
    </row>
    <row r="58" spans="1:12" x14ac:dyDescent="0.25">
      <c r="A58" s="7" t="s">
        <v>1007</v>
      </c>
      <c r="B58" s="8" t="s">
        <v>1852</v>
      </c>
      <c r="C58" s="5" t="s">
        <v>1853</v>
      </c>
      <c r="D58" s="5" t="s">
        <v>458</v>
      </c>
      <c r="E58" s="5">
        <v>5</v>
      </c>
      <c r="F58" s="33">
        <v>1</v>
      </c>
      <c r="G58" s="37">
        <v>9.9</v>
      </c>
      <c r="H58" s="42">
        <f t="shared" si="5"/>
        <v>3.7535545023696688</v>
      </c>
      <c r="I58" s="34">
        <f t="shared" si="4"/>
        <v>9.0090000000000003</v>
      </c>
      <c r="J58" s="26"/>
      <c r="K58" s="26"/>
      <c r="L58" s="24"/>
    </row>
    <row r="59" spans="1:12" x14ac:dyDescent="0.25">
      <c r="A59" s="7" t="s">
        <v>1007</v>
      </c>
      <c r="B59" s="8" t="s">
        <v>4171</v>
      </c>
      <c r="C59" s="5" t="s">
        <v>4172</v>
      </c>
      <c r="D59" s="5" t="s">
        <v>1889</v>
      </c>
      <c r="E59" s="5">
        <v>7</v>
      </c>
      <c r="F59" s="33">
        <v>1</v>
      </c>
      <c r="G59" s="37">
        <v>5.2</v>
      </c>
      <c r="H59" s="42">
        <f t="shared" si="5"/>
        <v>1.9715639810426542</v>
      </c>
      <c r="I59" s="34">
        <f t="shared" si="4"/>
        <v>4.7320000000000002</v>
      </c>
      <c r="J59" s="26"/>
      <c r="K59" s="26"/>
      <c r="L59" s="26"/>
    </row>
    <row r="60" spans="1:12" x14ac:dyDescent="0.25">
      <c r="A60" s="7" t="s">
        <v>1007</v>
      </c>
      <c r="B60" s="8" t="s">
        <v>5136</v>
      </c>
      <c r="C60" s="5" t="s">
        <v>5137</v>
      </c>
      <c r="D60" s="5" t="s">
        <v>1858</v>
      </c>
      <c r="E60" s="5">
        <v>7</v>
      </c>
      <c r="F60" s="33">
        <v>1</v>
      </c>
      <c r="G60" s="37">
        <v>5.5</v>
      </c>
      <c r="H60" s="42">
        <f t="shared" si="5"/>
        <v>2.0853080568720381</v>
      </c>
      <c r="I60" s="34">
        <f t="shared" si="4"/>
        <v>5.0049999999999999</v>
      </c>
      <c r="J60" s="26"/>
      <c r="K60" s="26"/>
      <c r="L60" s="26"/>
    </row>
    <row r="61" spans="1:12" x14ac:dyDescent="0.25">
      <c r="A61" s="7" t="s">
        <v>1007</v>
      </c>
      <c r="B61" s="8" t="s">
        <v>5121</v>
      </c>
      <c r="C61" s="5" t="s">
        <v>5122</v>
      </c>
      <c r="D61" s="5" t="s">
        <v>473</v>
      </c>
      <c r="E61" s="5">
        <v>7</v>
      </c>
      <c r="F61" s="33">
        <v>1</v>
      </c>
      <c r="G61" s="37">
        <v>5.2</v>
      </c>
      <c r="H61" s="42">
        <f t="shared" si="5"/>
        <v>1.9715639810426542</v>
      </c>
      <c r="I61" s="34">
        <f t="shared" si="4"/>
        <v>4.7320000000000002</v>
      </c>
      <c r="J61" s="26"/>
      <c r="K61" s="26"/>
      <c r="L61" s="26"/>
    </row>
    <row r="62" spans="1:12" x14ac:dyDescent="0.25">
      <c r="A62" s="7" t="s">
        <v>1007</v>
      </c>
      <c r="B62" s="8" t="s">
        <v>4169</v>
      </c>
      <c r="C62" s="5" t="s">
        <v>4170</v>
      </c>
      <c r="D62" s="5" t="s">
        <v>458</v>
      </c>
      <c r="E62" s="5">
        <v>2</v>
      </c>
      <c r="F62" s="33">
        <v>1</v>
      </c>
      <c r="G62" s="37">
        <v>5.2</v>
      </c>
      <c r="H62" s="42">
        <f t="shared" si="5"/>
        <v>1.9715639810426542</v>
      </c>
      <c r="I62" s="34">
        <f t="shared" si="4"/>
        <v>4.7320000000000002</v>
      </c>
      <c r="J62" s="26"/>
      <c r="K62" s="26"/>
      <c r="L62" s="26"/>
    </row>
    <row r="63" spans="1:12" x14ac:dyDescent="0.25">
      <c r="A63" s="7" t="s">
        <v>1007</v>
      </c>
      <c r="B63" s="8" t="s">
        <v>5050</v>
      </c>
      <c r="C63" s="5" t="s">
        <v>5051</v>
      </c>
      <c r="D63" s="5" t="s">
        <v>473</v>
      </c>
      <c r="E63" s="5">
        <v>8</v>
      </c>
      <c r="F63" s="33">
        <v>1</v>
      </c>
      <c r="G63" s="37">
        <v>6.2</v>
      </c>
      <c r="H63" s="42">
        <f t="shared" si="5"/>
        <v>2.3507109004739344</v>
      </c>
      <c r="I63" s="34">
        <f t="shared" si="4"/>
        <v>5.6420000000000003</v>
      </c>
      <c r="J63" s="26"/>
      <c r="K63" s="26"/>
      <c r="L63" s="26"/>
    </row>
    <row r="64" spans="1:12" s="24" customFormat="1" x14ac:dyDescent="0.25">
      <c r="A64" s="7" t="s">
        <v>1007</v>
      </c>
      <c r="B64" s="8" t="s">
        <v>3256</v>
      </c>
      <c r="C64" s="5" t="s">
        <v>3257</v>
      </c>
      <c r="D64" s="5" t="s">
        <v>458</v>
      </c>
      <c r="E64" s="5">
        <v>9</v>
      </c>
      <c r="F64" s="33">
        <v>1</v>
      </c>
      <c r="G64" s="37">
        <v>12.9</v>
      </c>
      <c r="H64" s="42">
        <f>(F64*0.25*G64)/1.055</f>
        <v>3.0568720379146921</v>
      </c>
      <c r="I64" s="34">
        <f t="shared" si="4"/>
        <v>11.739000000000001</v>
      </c>
      <c r="J64" s="26"/>
      <c r="K64" s="26"/>
    </row>
    <row r="65" spans="1:12" s="24" customFormat="1" x14ac:dyDescent="0.25">
      <c r="A65" s="7" t="s">
        <v>1007</v>
      </c>
      <c r="B65" s="8" t="s">
        <v>3743</v>
      </c>
      <c r="C65" s="5" t="s">
        <v>3744</v>
      </c>
      <c r="D65" s="5" t="s">
        <v>458</v>
      </c>
      <c r="E65" s="5">
        <v>4</v>
      </c>
      <c r="F65" s="33">
        <v>1</v>
      </c>
      <c r="G65" s="37">
        <v>11.9</v>
      </c>
      <c r="H65" s="42">
        <f>(F65*0.4*G65)/1.055</f>
        <v>4.5118483412322288</v>
      </c>
      <c r="I65" s="34">
        <f t="shared" si="4"/>
        <v>10.829000000000001</v>
      </c>
      <c r="J65" s="26"/>
      <c r="K65" s="26"/>
      <c r="L65" s="26"/>
    </row>
    <row r="66" spans="1:12" s="24" customFormat="1" x14ac:dyDescent="0.25">
      <c r="A66" s="7" t="s">
        <v>1007</v>
      </c>
      <c r="B66" s="8" t="s">
        <v>4811</v>
      </c>
      <c r="C66" s="5" t="s">
        <v>4812</v>
      </c>
      <c r="D66" s="5" t="s">
        <v>458</v>
      </c>
      <c r="E66" s="5">
        <v>4</v>
      </c>
      <c r="F66" s="33">
        <v>1</v>
      </c>
      <c r="G66" s="37">
        <v>9.9</v>
      </c>
      <c r="H66" s="42">
        <f>(F66*0.4*G66)/1.055</f>
        <v>3.7535545023696688</v>
      </c>
      <c r="I66" s="34">
        <f t="shared" si="4"/>
        <v>9.0090000000000003</v>
      </c>
      <c r="J66" s="26"/>
      <c r="K66" s="26"/>
      <c r="L66" s="26"/>
    </row>
    <row r="67" spans="1:12" s="24" customFormat="1" x14ac:dyDescent="0.25">
      <c r="A67" s="7" t="s">
        <v>1007</v>
      </c>
      <c r="B67" s="8" t="s">
        <v>4805</v>
      </c>
      <c r="C67" s="5" t="s">
        <v>4806</v>
      </c>
      <c r="D67" s="5" t="s">
        <v>776</v>
      </c>
      <c r="E67" s="5">
        <v>7</v>
      </c>
      <c r="F67" s="33">
        <v>1</v>
      </c>
      <c r="G67" s="37">
        <v>9.9</v>
      </c>
      <c r="H67" s="42">
        <f>(F67*0.4*G67)/1.055</f>
        <v>3.7535545023696688</v>
      </c>
      <c r="I67" s="34">
        <f t="shared" si="4"/>
        <v>9.0090000000000003</v>
      </c>
      <c r="J67" s="26"/>
      <c r="K67" s="26"/>
      <c r="L67" s="26"/>
    </row>
    <row r="68" spans="1:12" s="24" customFormat="1" x14ac:dyDescent="0.25">
      <c r="A68" s="7" t="s">
        <v>1007</v>
      </c>
      <c r="B68" s="8" t="s">
        <v>5138</v>
      </c>
      <c r="C68" s="5" t="s">
        <v>5139</v>
      </c>
      <c r="D68" s="5" t="s">
        <v>776</v>
      </c>
      <c r="E68" s="5">
        <v>7</v>
      </c>
      <c r="F68" s="33">
        <v>1</v>
      </c>
      <c r="G68" s="37">
        <v>5.5</v>
      </c>
      <c r="H68" s="42">
        <f>(F68*0.4*G68)/1.055</f>
        <v>2.0853080568720381</v>
      </c>
      <c r="I68" s="34">
        <f t="shared" si="4"/>
        <v>5.0049999999999999</v>
      </c>
      <c r="J68" s="26"/>
      <c r="K68" s="26"/>
      <c r="L68" s="26"/>
    </row>
    <row r="69" spans="1:12" s="24" customFormat="1" x14ac:dyDescent="0.25">
      <c r="A69" s="7" t="s">
        <v>1007</v>
      </c>
      <c r="B69" s="8" t="s">
        <v>4157</v>
      </c>
      <c r="C69" s="5" t="s">
        <v>4158</v>
      </c>
      <c r="D69" s="5"/>
      <c r="E69" s="5">
        <v>3</v>
      </c>
      <c r="F69" s="33">
        <v>1</v>
      </c>
      <c r="G69" s="37">
        <v>14.9</v>
      </c>
      <c r="H69" s="42">
        <f>(F69*0.4*G69)/1.055</f>
        <v>5.6492890995260678</v>
      </c>
      <c r="I69" s="34">
        <f t="shared" si="4"/>
        <v>13.559000000000001</v>
      </c>
      <c r="J69" s="26"/>
      <c r="K69" s="26"/>
      <c r="L69" s="26"/>
    </row>
    <row r="70" spans="1:12" s="24" customFormat="1" x14ac:dyDescent="0.25">
      <c r="A70" s="21" t="s">
        <v>1007</v>
      </c>
      <c r="B70" s="22" t="s">
        <v>3362</v>
      </c>
      <c r="C70" s="23" t="s">
        <v>3363</v>
      </c>
      <c r="D70" s="23" t="s">
        <v>458</v>
      </c>
      <c r="E70" s="23">
        <v>3</v>
      </c>
      <c r="F70" s="31">
        <v>1</v>
      </c>
      <c r="G70" s="30">
        <v>9.9</v>
      </c>
      <c r="H70" s="40">
        <f>(F70*0.25*G70)/1.055</f>
        <v>2.3459715639810428</v>
      </c>
      <c r="I70" s="35">
        <f t="shared" si="4"/>
        <v>9.0090000000000003</v>
      </c>
    </row>
    <row r="71" spans="1:12" s="24" customFormat="1" x14ac:dyDescent="0.25">
      <c r="A71" s="7" t="s">
        <v>1007</v>
      </c>
      <c r="B71" s="8" t="s">
        <v>4159</v>
      </c>
      <c r="C71" s="5" t="s">
        <v>4160</v>
      </c>
      <c r="D71" s="5" t="s">
        <v>458</v>
      </c>
      <c r="E71" s="5">
        <v>2</v>
      </c>
      <c r="F71" s="33">
        <v>1</v>
      </c>
      <c r="G71" s="37">
        <v>2.2000000000000002</v>
      </c>
      <c r="H71" s="42">
        <f t="shared" ref="H71:H78" si="6">(F71*0.4*G71)/1.055</f>
        <v>0.83412322274881534</v>
      </c>
      <c r="I71" s="34">
        <f t="shared" si="4"/>
        <v>2.0020000000000002</v>
      </c>
      <c r="J71" s="26"/>
      <c r="K71" s="26"/>
      <c r="L71" s="26"/>
    </row>
    <row r="72" spans="1:12" s="24" customFormat="1" x14ac:dyDescent="0.25">
      <c r="A72" s="7" t="s">
        <v>1007</v>
      </c>
      <c r="B72" s="8" t="s">
        <v>4161</v>
      </c>
      <c r="C72" s="5" t="s">
        <v>4162</v>
      </c>
      <c r="D72" s="5" t="s">
        <v>458</v>
      </c>
      <c r="E72" s="5">
        <v>2</v>
      </c>
      <c r="F72" s="33">
        <v>1</v>
      </c>
      <c r="G72" s="37">
        <v>2.2000000000000002</v>
      </c>
      <c r="H72" s="42">
        <f t="shared" si="6"/>
        <v>0.83412322274881534</v>
      </c>
      <c r="I72" s="34">
        <f t="shared" si="4"/>
        <v>2.0020000000000002</v>
      </c>
      <c r="J72" s="26"/>
      <c r="K72" s="26"/>
      <c r="L72" s="26"/>
    </row>
    <row r="73" spans="1:12" s="24" customFormat="1" x14ac:dyDescent="0.25">
      <c r="A73" s="7" t="s">
        <v>1007</v>
      </c>
      <c r="B73" s="8" t="s">
        <v>4163</v>
      </c>
      <c r="C73" s="5" t="s">
        <v>4164</v>
      </c>
      <c r="D73" s="5" t="s">
        <v>458</v>
      </c>
      <c r="E73" s="5">
        <v>2</v>
      </c>
      <c r="F73" s="33">
        <v>1</v>
      </c>
      <c r="G73" s="37">
        <v>2.2000000000000002</v>
      </c>
      <c r="H73" s="42">
        <f t="shared" si="6"/>
        <v>0.83412322274881534</v>
      </c>
      <c r="I73" s="34">
        <f t="shared" si="4"/>
        <v>2.0020000000000002</v>
      </c>
      <c r="J73" s="26"/>
      <c r="K73" s="26"/>
      <c r="L73" s="26"/>
    </row>
    <row r="74" spans="1:12" s="24" customFormat="1" x14ac:dyDescent="0.25">
      <c r="A74" s="7" t="s">
        <v>1007</v>
      </c>
      <c r="B74" s="8" t="s">
        <v>3731</v>
      </c>
      <c r="C74" s="5" t="s">
        <v>3732</v>
      </c>
      <c r="D74" s="5" t="s">
        <v>1784</v>
      </c>
      <c r="E74" s="5">
        <v>2</v>
      </c>
      <c r="F74" s="33">
        <v>1</v>
      </c>
      <c r="G74" s="37">
        <v>2.5</v>
      </c>
      <c r="H74" s="42">
        <f t="shared" si="6"/>
        <v>0.94786729857819907</v>
      </c>
      <c r="I74" s="34">
        <f t="shared" si="4"/>
        <v>2.2749999999999999</v>
      </c>
      <c r="J74" s="26"/>
      <c r="K74" s="26"/>
      <c r="L74" s="26"/>
    </row>
    <row r="75" spans="1:12" s="24" customFormat="1" x14ac:dyDescent="0.25">
      <c r="A75" s="7" t="s">
        <v>1007</v>
      </c>
      <c r="B75" s="8" t="s">
        <v>1877</v>
      </c>
      <c r="C75" s="5" t="s">
        <v>1878</v>
      </c>
      <c r="D75" s="5" t="s">
        <v>1784</v>
      </c>
      <c r="E75" s="5">
        <v>2</v>
      </c>
      <c r="F75" s="33">
        <v>1</v>
      </c>
      <c r="G75" s="37">
        <v>10.9</v>
      </c>
      <c r="H75" s="42">
        <f t="shared" si="6"/>
        <v>4.1327014218009488</v>
      </c>
      <c r="I75" s="34">
        <f t="shared" si="4"/>
        <v>9.9190000000000005</v>
      </c>
      <c r="J75" s="26"/>
      <c r="K75" s="26"/>
      <c r="L75" s="26"/>
    </row>
    <row r="76" spans="1:12" s="24" customFormat="1" x14ac:dyDescent="0.25">
      <c r="A76" s="7" t="s">
        <v>1007</v>
      </c>
      <c r="B76" s="8" t="s">
        <v>1879</v>
      </c>
      <c r="C76" s="5" t="s">
        <v>1880</v>
      </c>
      <c r="D76" s="5" t="s">
        <v>1784</v>
      </c>
      <c r="E76" s="5">
        <v>2</v>
      </c>
      <c r="F76" s="33">
        <v>1</v>
      </c>
      <c r="G76" s="37">
        <v>10.9</v>
      </c>
      <c r="H76" s="42">
        <f t="shared" si="6"/>
        <v>4.1327014218009488</v>
      </c>
      <c r="I76" s="34">
        <f t="shared" si="4"/>
        <v>9.9190000000000005</v>
      </c>
      <c r="J76" s="26"/>
      <c r="K76" s="26"/>
      <c r="L76" s="26"/>
    </row>
    <row r="77" spans="1:12" s="24" customFormat="1" x14ac:dyDescent="0.25">
      <c r="A77" s="7" t="s">
        <v>1007</v>
      </c>
      <c r="B77" s="8" t="s">
        <v>1881</v>
      </c>
      <c r="C77" s="5" t="s">
        <v>1882</v>
      </c>
      <c r="D77" s="5" t="s">
        <v>425</v>
      </c>
      <c r="E77" s="5">
        <v>5</v>
      </c>
      <c r="F77" s="33">
        <v>1</v>
      </c>
      <c r="G77" s="37">
        <v>17.899999999999999</v>
      </c>
      <c r="H77" s="42">
        <f t="shared" si="6"/>
        <v>6.786729857819906</v>
      </c>
      <c r="I77" s="34">
        <f t="shared" si="4"/>
        <v>16.288999999999998</v>
      </c>
      <c r="J77" s="26"/>
      <c r="K77" s="26"/>
      <c r="L77" s="26"/>
    </row>
    <row r="78" spans="1:12" s="24" customFormat="1" x14ac:dyDescent="0.25">
      <c r="A78" s="7" t="s">
        <v>1007</v>
      </c>
      <c r="B78" s="8" t="s">
        <v>1885</v>
      </c>
      <c r="C78" s="5" t="s">
        <v>1886</v>
      </c>
      <c r="D78" s="5" t="s">
        <v>458</v>
      </c>
      <c r="E78" s="5">
        <v>7</v>
      </c>
      <c r="F78" s="33">
        <v>1</v>
      </c>
      <c r="G78" s="37">
        <v>9.9</v>
      </c>
      <c r="H78" s="42">
        <f t="shared" si="6"/>
        <v>3.7535545023696688</v>
      </c>
      <c r="I78" s="34">
        <f t="shared" si="4"/>
        <v>9.0090000000000003</v>
      </c>
      <c r="J78" s="26"/>
      <c r="K78" s="26"/>
      <c r="L78" s="26"/>
    </row>
    <row r="79" spans="1:12" s="24" customFormat="1" x14ac:dyDescent="0.25">
      <c r="A79" s="21" t="s">
        <v>1007</v>
      </c>
      <c r="B79" s="22" t="s">
        <v>3939</v>
      </c>
      <c r="C79" s="23" t="s">
        <v>3940</v>
      </c>
      <c r="D79" s="23" t="s">
        <v>425</v>
      </c>
      <c r="E79" s="23">
        <v>5</v>
      </c>
      <c r="F79" s="31">
        <v>1</v>
      </c>
      <c r="G79" s="30">
        <v>6.2</v>
      </c>
      <c r="H79" s="40">
        <f>(F79*0.25*G79)/1.055</f>
        <v>1.4691943127962086</v>
      </c>
      <c r="I79" s="35">
        <f t="shared" si="4"/>
        <v>5.6420000000000003</v>
      </c>
      <c r="L79" s="26"/>
    </row>
    <row r="80" spans="1:12" s="24" customFormat="1" x14ac:dyDescent="0.25">
      <c r="A80" s="7" t="s">
        <v>1007</v>
      </c>
      <c r="B80" s="8" t="s">
        <v>5048</v>
      </c>
      <c r="C80" s="5" t="s">
        <v>5049</v>
      </c>
      <c r="D80" s="5" t="s">
        <v>776</v>
      </c>
      <c r="E80" s="5">
        <v>7</v>
      </c>
      <c r="F80" s="33">
        <v>1</v>
      </c>
      <c r="G80" s="37">
        <v>6.2</v>
      </c>
      <c r="H80" s="42">
        <f>(F80*0.25*G80)/1.055</f>
        <v>1.4691943127962086</v>
      </c>
      <c r="I80" s="34">
        <f t="shared" si="4"/>
        <v>5.6420000000000003</v>
      </c>
      <c r="J80" s="26"/>
      <c r="K80" s="26"/>
      <c r="L80" s="26"/>
    </row>
    <row r="81" spans="1:12" s="24" customFormat="1" x14ac:dyDescent="0.25">
      <c r="A81" s="7" t="s">
        <v>1007</v>
      </c>
      <c r="B81" s="8" t="s">
        <v>4119</v>
      </c>
      <c r="C81" s="5" t="s">
        <v>4120</v>
      </c>
      <c r="D81" s="5" t="s">
        <v>425</v>
      </c>
      <c r="E81" s="5">
        <v>5</v>
      </c>
      <c r="F81" s="33">
        <v>1</v>
      </c>
      <c r="G81" s="37">
        <v>7.9</v>
      </c>
      <c r="H81" s="42"/>
      <c r="I81" s="34"/>
      <c r="J81" s="26"/>
      <c r="K81" s="26"/>
      <c r="L81" s="26"/>
    </row>
    <row r="82" spans="1:12" s="24" customFormat="1" x14ac:dyDescent="0.25">
      <c r="A82" s="7" t="s">
        <v>1007</v>
      </c>
      <c r="B82" s="8" t="s">
        <v>4121</v>
      </c>
      <c r="C82" s="5" t="s">
        <v>4122</v>
      </c>
      <c r="D82" s="5" t="s">
        <v>425</v>
      </c>
      <c r="E82" s="5">
        <v>5</v>
      </c>
      <c r="F82" s="33">
        <v>1</v>
      </c>
      <c r="G82" s="37">
        <v>7.9</v>
      </c>
      <c r="H82" s="42"/>
      <c r="I82" s="34"/>
      <c r="J82" s="26"/>
      <c r="K82" s="26"/>
      <c r="L82" s="26"/>
    </row>
    <row r="83" spans="1:12" s="24" customFormat="1" x14ac:dyDescent="0.25">
      <c r="A83" s="7" t="s">
        <v>1007</v>
      </c>
      <c r="B83" s="8" t="s">
        <v>4117</v>
      </c>
      <c r="C83" s="5" t="s">
        <v>4118</v>
      </c>
      <c r="D83" s="5" t="s">
        <v>425</v>
      </c>
      <c r="E83" s="5">
        <v>5</v>
      </c>
      <c r="F83" s="33">
        <v>1</v>
      </c>
      <c r="G83" s="37">
        <v>7.9</v>
      </c>
      <c r="H83" s="42"/>
      <c r="I83" s="34"/>
      <c r="J83" s="26"/>
      <c r="K83" s="26"/>
      <c r="L83" s="26"/>
    </row>
    <row r="84" spans="1:12" s="24" customFormat="1" x14ac:dyDescent="0.25">
      <c r="A84" s="7" t="s">
        <v>1007</v>
      </c>
      <c r="B84" s="8" t="s">
        <v>4115</v>
      </c>
      <c r="C84" s="5" t="s">
        <v>4116</v>
      </c>
      <c r="D84" s="5" t="s">
        <v>425</v>
      </c>
      <c r="E84" s="5">
        <v>5</v>
      </c>
      <c r="F84" s="33">
        <v>1</v>
      </c>
      <c r="G84" s="37">
        <v>7.9</v>
      </c>
      <c r="H84" s="42"/>
      <c r="I84" s="34"/>
      <c r="J84" s="26"/>
      <c r="K84" s="26"/>
      <c r="L84" s="26"/>
    </row>
    <row r="85" spans="1:12" s="24" customFormat="1" x14ac:dyDescent="0.25">
      <c r="A85" s="7" t="s">
        <v>1007</v>
      </c>
      <c r="B85" s="8" t="s">
        <v>1897</v>
      </c>
      <c r="C85" s="5" t="s">
        <v>1898</v>
      </c>
      <c r="D85" s="5" t="s">
        <v>425</v>
      </c>
      <c r="E85" s="5">
        <v>5</v>
      </c>
      <c r="F85" s="33">
        <v>1</v>
      </c>
      <c r="G85" s="37">
        <v>7.9</v>
      </c>
      <c r="H85" s="42">
        <f>(F85*0.4*G85)/1.055</f>
        <v>2.9952606635071093</v>
      </c>
      <c r="I85" s="34">
        <f>F85*G85*0.91</f>
        <v>7.1890000000000009</v>
      </c>
      <c r="J85" s="26"/>
      <c r="K85" s="26"/>
      <c r="L85" s="26"/>
    </row>
    <row r="86" spans="1:12" s="24" customFormat="1" x14ac:dyDescent="0.25">
      <c r="A86" s="7" t="s">
        <v>1007</v>
      </c>
      <c r="B86" s="8" t="s">
        <v>1899</v>
      </c>
      <c r="C86" s="5" t="s">
        <v>1900</v>
      </c>
      <c r="D86" s="5" t="s">
        <v>425</v>
      </c>
      <c r="E86" s="5">
        <v>5</v>
      </c>
      <c r="F86" s="33">
        <v>1</v>
      </c>
      <c r="G86" s="37">
        <v>7.9</v>
      </c>
      <c r="H86" s="42">
        <f>(F86*0.4*G86)/1.055</f>
        <v>2.9952606635071093</v>
      </c>
      <c r="I86" s="34">
        <f>F86*G86*0.91</f>
        <v>7.1890000000000009</v>
      </c>
      <c r="J86" s="26"/>
      <c r="K86" s="26"/>
      <c r="L86" s="26"/>
    </row>
    <row r="87" spans="1:12" s="24" customFormat="1" x14ac:dyDescent="0.25">
      <c r="A87" s="7" t="s">
        <v>1007</v>
      </c>
      <c r="B87" s="8" t="s">
        <v>4113</v>
      </c>
      <c r="C87" s="5" t="s">
        <v>4114</v>
      </c>
      <c r="D87" s="5"/>
      <c r="E87" s="5"/>
      <c r="F87" s="33">
        <v>1</v>
      </c>
      <c r="G87" s="37">
        <v>7.9</v>
      </c>
      <c r="H87" s="42"/>
      <c r="I87" s="34"/>
      <c r="J87" s="26"/>
      <c r="K87" s="26"/>
      <c r="L87" s="26"/>
    </row>
    <row r="88" spans="1:12" s="24" customFormat="1" x14ac:dyDescent="0.25">
      <c r="A88" s="7" t="s">
        <v>1007</v>
      </c>
      <c r="B88" s="8" t="s">
        <v>1901</v>
      </c>
      <c r="C88" s="5" t="s">
        <v>1902</v>
      </c>
      <c r="D88" s="5" t="s">
        <v>458</v>
      </c>
      <c r="E88" s="5">
        <v>6</v>
      </c>
      <c r="F88" s="33">
        <v>1</v>
      </c>
      <c r="G88" s="37">
        <v>7.9</v>
      </c>
      <c r="H88" s="42">
        <f>(F88*0.4*G88)/1.055</f>
        <v>2.9952606635071093</v>
      </c>
      <c r="I88" s="34">
        <f t="shared" ref="I88:I98" si="7">F88*G88*0.91</f>
        <v>7.1890000000000009</v>
      </c>
      <c r="J88" s="26"/>
      <c r="K88" s="26"/>
      <c r="L88" s="26"/>
    </row>
    <row r="89" spans="1:12" x14ac:dyDescent="0.25">
      <c r="A89" s="3" t="s">
        <v>3601</v>
      </c>
      <c r="B89" s="4" t="s">
        <v>3602</v>
      </c>
      <c r="C89" s="2" t="s">
        <v>3603</v>
      </c>
      <c r="D89" s="2" t="s">
        <v>425</v>
      </c>
      <c r="E89" s="2">
        <v>12</v>
      </c>
      <c r="F89" s="32">
        <v>1</v>
      </c>
      <c r="G89" s="17">
        <v>8</v>
      </c>
      <c r="H89" s="41">
        <f>(F89*G89*0.25)/1.055</f>
        <v>1.8957345971563981</v>
      </c>
      <c r="I89" s="34">
        <f t="shared" si="7"/>
        <v>7.28</v>
      </c>
      <c r="L89" s="26"/>
    </row>
    <row r="90" spans="1:12" x14ac:dyDescent="0.25">
      <c r="A90" s="3" t="s">
        <v>1903</v>
      </c>
      <c r="B90" s="4" t="s">
        <v>4196</v>
      </c>
      <c r="C90" s="2" t="s">
        <v>4197</v>
      </c>
      <c r="D90" s="2" t="s">
        <v>458</v>
      </c>
      <c r="E90" s="2">
        <v>3</v>
      </c>
      <c r="F90" s="32">
        <v>1</v>
      </c>
      <c r="G90" s="17">
        <v>12</v>
      </c>
      <c r="H90" s="41"/>
      <c r="I90" s="34">
        <f t="shared" si="7"/>
        <v>10.92</v>
      </c>
      <c r="J90" s="26"/>
      <c r="K90" s="26"/>
      <c r="L90" s="26"/>
    </row>
    <row r="91" spans="1:12" x14ac:dyDescent="0.25">
      <c r="A91" s="3" t="s">
        <v>1903</v>
      </c>
      <c r="B91" s="4" t="s">
        <v>1904</v>
      </c>
      <c r="C91" s="2" t="s">
        <v>1905</v>
      </c>
      <c r="D91" s="2" t="s">
        <v>458</v>
      </c>
      <c r="E91" s="2">
        <v>6</v>
      </c>
      <c r="F91" s="32">
        <v>1</v>
      </c>
      <c r="G91" s="17">
        <v>12</v>
      </c>
      <c r="H91" s="41"/>
      <c r="I91" s="34">
        <f t="shared" si="7"/>
        <v>10.92</v>
      </c>
      <c r="J91" s="26"/>
      <c r="K91" s="26"/>
    </row>
    <row r="92" spans="1:12" x14ac:dyDescent="0.25">
      <c r="A92" s="3" t="s">
        <v>1903</v>
      </c>
      <c r="B92" s="4" t="s">
        <v>1906</v>
      </c>
      <c r="C92" s="2" t="s">
        <v>1907</v>
      </c>
      <c r="D92" s="2" t="s">
        <v>458</v>
      </c>
      <c r="E92" s="2">
        <v>9</v>
      </c>
      <c r="F92" s="32">
        <v>1</v>
      </c>
      <c r="G92" s="17">
        <v>14</v>
      </c>
      <c r="H92" s="41">
        <f>(F92*G92*0.5)/1.055</f>
        <v>6.6350710900473935</v>
      </c>
      <c r="I92" s="34">
        <f t="shared" si="7"/>
        <v>12.74</v>
      </c>
    </row>
    <row r="93" spans="1:12" x14ac:dyDescent="0.25">
      <c r="A93" s="3" t="s">
        <v>1903</v>
      </c>
      <c r="B93" s="4" t="s">
        <v>1908</v>
      </c>
      <c r="C93" s="2" t="s">
        <v>1909</v>
      </c>
      <c r="D93" s="2" t="s">
        <v>458</v>
      </c>
      <c r="E93" s="2">
        <v>6</v>
      </c>
      <c r="F93" s="32">
        <v>1</v>
      </c>
      <c r="G93" s="17">
        <v>14</v>
      </c>
      <c r="H93" s="41">
        <f>(F93*G93*0.5)/1.055</f>
        <v>6.6350710900473935</v>
      </c>
      <c r="I93" s="34">
        <f t="shared" si="7"/>
        <v>12.74</v>
      </c>
    </row>
    <row r="94" spans="1:12" x14ac:dyDescent="0.25">
      <c r="A94" s="3" t="s">
        <v>1903</v>
      </c>
      <c r="B94" s="4" t="s">
        <v>4775</v>
      </c>
      <c r="C94" s="2" t="s">
        <v>4776</v>
      </c>
      <c r="D94" s="2" t="s">
        <v>458</v>
      </c>
      <c r="E94" s="2">
        <v>6</v>
      </c>
      <c r="F94" s="32">
        <v>1</v>
      </c>
      <c r="G94" s="17">
        <v>14</v>
      </c>
      <c r="H94" s="41"/>
      <c r="I94" s="34">
        <f t="shared" si="7"/>
        <v>12.74</v>
      </c>
    </row>
    <row r="95" spans="1:12" x14ac:dyDescent="0.25">
      <c r="A95" s="3" t="s">
        <v>1903</v>
      </c>
      <c r="B95" s="4" t="s">
        <v>4773</v>
      </c>
      <c r="C95" s="2" t="s">
        <v>4774</v>
      </c>
      <c r="D95" s="2" t="s">
        <v>458</v>
      </c>
      <c r="E95" s="2">
        <v>6</v>
      </c>
      <c r="F95" s="32">
        <v>1</v>
      </c>
      <c r="G95" s="17">
        <v>14</v>
      </c>
      <c r="H95" s="41"/>
      <c r="I95" s="34">
        <f t="shared" si="7"/>
        <v>12.74</v>
      </c>
    </row>
    <row r="96" spans="1:12" x14ac:dyDescent="0.25">
      <c r="A96" s="3" t="s">
        <v>1903</v>
      </c>
      <c r="B96" s="4" t="s">
        <v>4777</v>
      </c>
      <c r="C96" s="2" t="s">
        <v>4778</v>
      </c>
      <c r="D96" s="2" t="s">
        <v>458</v>
      </c>
      <c r="E96" s="2">
        <v>6</v>
      </c>
      <c r="F96" s="32">
        <v>1</v>
      </c>
      <c r="G96" s="17">
        <v>14</v>
      </c>
      <c r="H96" s="41"/>
      <c r="I96" s="34">
        <f t="shared" si="7"/>
        <v>12.74</v>
      </c>
    </row>
    <row r="97" spans="1:12" x14ac:dyDescent="0.25">
      <c r="A97" s="3" t="s">
        <v>1903</v>
      </c>
      <c r="B97" s="4" t="s">
        <v>4779</v>
      </c>
      <c r="C97" s="2" t="s">
        <v>4780</v>
      </c>
      <c r="D97" s="2" t="s">
        <v>458</v>
      </c>
      <c r="E97" s="2">
        <v>6</v>
      </c>
      <c r="F97" s="32">
        <v>1</v>
      </c>
      <c r="G97" s="17">
        <v>14.8</v>
      </c>
      <c r="H97" s="41"/>
      <c r="I97" s="34">
        <f t="shared" si="7"/>
        <v>13.468000000000002</v>
      </c>
    </row>
    <row r="98" spans="1:12" x14ac:dyDescent="0.25">
      <c r="A98" s="3" t="s">
        <v>1903</v>
      </c>
      <c r="B98" s="4" t="s">
        <v>4838</v>
      </c>
      <c r="C98" s="2" t="s">
        <v>4839</v>
      </c>
      <c r="D98" s="2" t="s">
        <v>458</v>
      </c>
      <c r="E98" s="2">
        <v>6</v>
      </c>
      <c r="F98" s="32">
        <v>1</v>
      </c>
      <c r="G98" s="17">
        <v>16</v>
      </c>
      <c r="H98" s="41"/>
      <c r="I98" s="34">
        <f t="shared" si="7"/>
        <v>14.56</v>
      </c>
    </row>
    <row r="99" spans="1:12" x14ac:dyDescent="0.25">
      <c r="A99" s="3" t="s">
        <v>4587</v>
      </c>
      <c r="B99" s="4" t="s">
        <v>4588</v>
      </c>
      <c r="C99" s="2" t="s">
        <v>4589</v>
      </c>
      <c r="D99" s="2"/>
      <c r="E99" s="2"/>
      <c r="F99" s="32">
        <v>1</v>
      </c>
      <c r="G99" s="17">
        <v>14</v>
      </c>
      <c r="H99" s="41">
        <f>(F99*2.5)/1.055</f>
        <v>2.3696682464454977</v>
      </c>
      <c r="I99" s="34"/>
    </row>
    <row r="100" spans="1:12" s="2" customFormat="1" x14ac:dyDescent="0.25">
      <c r="A100" s="7" t="s">
        <v>1910</v>
      </c>
      <c r="B100" s="8" t="s">
        <v>5064</v>
      </c>
      <c r="C100" s="5" t="s">
        <v>5065</v>
      </c>
      <c r="D100" s="5" t="s">
        <v>473</v>
      </c>
      <c r="E100" s="5">
        <v>6</v>
      </c>
      <c r="F100" s="33">
        <v>1</v>
      </c>
      <c r="G100" s="37">
        <v>4.9000000000000004</v>
      </c>
      <c r="H100" s="42">
        <f>(F100*G100*0.5)/1.055</f>
        <v>2.3222748815165879</v>
      </c>
      <c r="I100" s="34">
        <f t="shared" ref="I100:I125" si="8">F100*G100*0.91</f>
        <v>4.4590000000000005</v>
      </c>
      <c r="J100"/>
      <c r="K100"/>
      <c r="L100"/>
    </row>
    <row r="101" spans="1:12" s="2" customFormat="1" x14ac:dyDescent="0.25">
      <c r="A101" s="7" t="s">
        <v>1910</v>
      </c>
      <c r="B101" s="8" t="s">
        <v>1914</v>
      </c>
      <c r="C101" s="5" t="s">
        <v>1915</v>
      </c>
      <c r="D101" s="5" t="s">
        <v>1913</v>
      </c>
      <c r="E101" s="5">
        <v>3</v>
      </c>
      <c r="F101" s="33">
        <v>1</v>
      </c>
      <c r="G101" s="37">
        <v>3</v>
      </c>
      <c r="H101" s="42">
        <f>(F101*G101*0.5)/1.055</f>
        <v>1.4218009478672986</v>
      </c>
      <c r="I101" s="34">
        <f t="shared" si="8"/>
        <v>2.73</v>
      </c>
      <c r="J101"/>
      <c r="K101"/>
      <c r="L101"/>
    </row>
    <row r="102" spans="1:12" s="2" customFormat="1" x14ac:dyDescent="0.25">
      <c r="A102" s="3" t="s">
        <v>1919</v>
      </c>
      <c r="B102" s="4" t="s">
        <v>1920</v>
      </c>
      <c r="C102" s="2" t="s">
        <v>1921</v>
      </c>
      <c r="D102" s="2" t="s">
        <v>458</v>
      </c>
      <c r="E102" s="2">
        <v>9</v>
      </c>
      <c r="F102" s="32">
        <v>1</v>
      </c>
      <c r="G102" s="17">
        <v>29.9</v>
      </c>
      <c r="H102" s="41">
        <f>(F102*3)/1.055</f>
        <v>2.8436018957345972</v>
      </c>
      <c r="I102" s="34">
        <f t="shared" si="8"/>
        <v>27.209</v>
      </c>
      <c r="J102"/>
      <c r="K102"/>
      <c r="L102"/>
    </row>
    <row r="103" spans="1:12" x14ac:dyDescent="0.25">
      <c r="A103" s="3" t="s">
        <v>586</v>
      </c>
      <c r="B103" s="4" t="s">
        <v>587</v>
      </c>
      <c r="C103" s="2" t="s">
        <v>588</v>
      </c>
      <c r="D103" s="2" t="s">
        <v>509</v>
      </c>
      <c r="E103" s="2">
        <v>3</v>
      </c>
      <c r="F103" s="32">
        <v>1</v>
      </c>
      <c r="G103" s="17">
        <v>4</v>
      </c>
      <c r="H103" s="41">
        <v>0</v>
      </c>
      <c r="I103" s="34">
        <f t="shared" si="8"/>
        <v>3.64</v>
      </c>
    </row>
    <row r="104" spans="1:12" x14ac:dyDescent="0.25">
      <c r="A104" s="3" t="s">
        <v>586</v>
      </c>
      <c r="B104" s="4" t="s">
        <v>589</v>
      </c>
      <c r="C104" s="2" t="s">
        <v>590</v>
      </c>
      <c r="D104" s="2" t="s">
        <v>509</v>
      </c>
      <c r="E104" s="2">
        <v>3</v>
      </c>
      <c r="F104" s="32">
        <v>1</v>
      </c>
      <c r="G104" s="17">
        <v>4</v>
      </c>
      <c r="H104" s="41">
        <v>0</v>
      </c>
      <c r="I104" s="34">
        <f t="shared" si="8"/>
        <v>3.64</v>
      </c>
    </row>
    <row r="105" spans="1:12" x14ac:dyDescent="0.25">
      <c r="A105" s="3" t="s">
        <v>1284</v>
      </c>
      <c r="B105" s="4" t="s">
        <v>1591</v>
      </c>
      <c r="C105" s="2" t="s">
        <v>1093</v>
      </c>
      <c r="D105" s="2" t="s">
        <v>425</v>
      </c>
      <c r="E105" s="2">
        <v>3</v>
      </c>
      <c r="F105" s="32">
        <v>1</v>
      </c>
      <c r="G105" s="17">
        <v>11</v>
      </c>
      <c r="H105" s="41">
        <f>(F105*G105*0.25)/1.055</f>
        <v>2.6066350710900474</v>
      </c>
      <c r="I105" s="34">
        <f t="shared" si="8"/>
        <v>10.01</v>
      </c>
    </row>
    <row r="106" spans="1:12" x14ac:dyDescent="0.25">
      <c r="A106" s="3" t="s">
        <v>1284</v>
      </c>
      <c r="B106" s="4" t="s">
        <v>179</v>
      </c>
      <c r="C106" s="2" t="s">
        <v>180</v>
      </c>
      <c r="D106" s="2" t="s">
        <v>458</v>
      </c>
      <c r="E106" s="2">
        <v>6</v>
      </c>
      <c r="F106" s="32">
        <v>1</v>
      </c>
      <c r="G106" s="17">
        <v>6</v>
      </c>
      <c r="H106" s="41">
        <f>(F106*G106*0.25)/1.055</f>
        <v>1.4218009478672986</v>
      </c>
      <c r="I106" s="34">
        <f t="shared" si="8"/>
        <v>5.46</v>
      </c>
      <c r="K106" s="26"/>
      <c r="L106" s="26"/>
    </row>
    <row r="107" spans="1:12" s="2" customFormat="1" x14ac:dyDescent="0.25">
      <c r="A107" s="7" t="s">
        <v>1284</v>
      </c>
      <c r="B107" s="8" t="s">
        <v>1285</v>
      </c>
      <c r="C107" s="5" t="s">
        <v>1286</v>
      </c>
      <c r="D107" s="5" t="s">
        <v>458</v>
      </c>
      <c r="E107" s="5">
        <v>9</v>
      </c>
      <c r="F107" s="33">
        <v>1</v>
      </c>
      <c r="G107" s="37">
        <v>13.5</v>
      </c>
      <c r="H107" s="42">
        <f>(F107*G107*0.4)/1.055</f>
        <v>5.1184834123222753</v>
      </c>
      <c r="I107" s="34">
        <f t="shared" si="8"/>
        <v>12.285</v>
      </c>
      <c r="J107" s="5"/>
      <c r="K107"/>
      <c r="L107"/>
    </row>
    <row r="108" spans="1:12" s="2" customFormat="1" x14ac:dyDescent="0.25">
      <c r="A108" s="3" t="s">
        <v>1284</v>
      </c>
      <c r="B108" s="4" t="s">
        <v>181</v>
      </c>
      <c r="C108" s="2" t="s">
        <v>182</v>
      </c>
      <c r="D108" s="2" t="s">
        <v>458</v>
      </c>
      <c r="E108" s="2">
        <v>6</v>
      </c>
      <c r="F108" s="32">
        <v>1</v>
      </c>
      <c r="G108" s="17">
        <v>6</v>
      </c>
      <c r="H108" s="41">
        <f>(F108*G108*0.25)/1.055</f>
        <v>1.4218009478672986</v>
      </c>
      <c r="I108" s="34">
        <f t="shared" si="8"/>
        <v>5.46</v>
      </c>
      <c r="J108" s="5"/>
      <c r="K108"/>
      <c r="L108"/>
    </row>
    <row r="109" spans="1:12" s="2" customFormat="1" x14ac:dyDescent="0.25">
      <c r="A109" s="7" t="s">
        <v>1284</v>
      </c>
      <c r="B109" s="8" t="s">
        <v>1589</v>
      </c>
      <c r="C109" s="5" t="s">
        <v>1590</v>
      </c>
      <c r="D109" s="5" t="s">
        <v>458</v>
      </c>
      <c r="E109" s="5">
        <v>8</v>
      </c>
      <c r="F109" s="33">
        <v>1</v>
      </c>
      <c r="G109" s="37">
        <v>13.5</v>
      </c>
      <c r="H109" s="42">
        <f>(F109*G109*0.4)/1.055</f>
        <v>5.1184834123222753</v>
      </c>
      <c r="I109" s="34">
        <f t="shared" si="8"/>
        <v>12.285</v>
      </c>
      <c r="J109" s="5"/>
      <c r="K109"/>
      <c r="L109"/>
    </row>
    <row r="110" spans="1:12" s="2" customFormat="1" x14ac:dyDescent="0.25">
      <c r="A110" s="3" t="s">
        <v>4301</v>
      </c>
      <c r="B110" s="4" t="s">
        <v>4302</v>
      </c>
      <c r="C110" s="2" t="s">
        <v>4303</v>
      </c>
      <c r="F110" s="32">
        <v>1</v>
      </c>
      <c r="G110" s="17">
        <v>14.95</v>
      </c>
      <c r="H110" s="41"/>
      <c r="I110" s="34">
        <f t="shared" si="8"/>
        <v>13.6045</v>
      </c>
      <c r="J110"/>
      <c r="K110" s="5"/>
      <c r="L110" s="5"/>
    </row>
    <row r="111" spans="1:12" s="2" customFormat="1" x14ac:dyDescent="0.25">
      <c r="A111" s="3" t="s">
        <v>4301</v>
      </c>
      <c r="B111" s="4" t="s">
        <v>4304</v>
      </c>
      <c r="C111" s="2" t="s">
        <v>4305</v>
      </c>
      <c r="F111" s="32">
        <v>1</v>
      </c>
      <c r="G111" s="17">
        <v>14.95</v>
      </c>
      <c r="H111" s="41"/>
      <c r="I111" s="34">
        <f t="shared" si="8"/>
        <v>13.6045</v>
      </c>
      <c r="J111"/>
      <c r="K111" s="5"/>
      <c r="L111" s="5"/>
    </row>
    <row r="112" spans="1:12" s="2" customFormat="1" x14ac:dyDescent="0.25">
      <c r="A112" s="3" t="s">
        <v>4301</v>
      </c>
      <c r="B112" s="4" t="s">
        <v>4306</v>
      </c>
      <c r="C112" s="2" t="s">
        <v>4307</v>
      </c>
      <c r="F112" s="32">
        <v>1</v>
      </c>
      <c r="G112" s="17">
        <v>14.95</v>
      </c>
      <c r="H112" s="41"/>
      <c r="I112" s="34">
        <f t="shared" si="8"/>
        <v>13.6045</v>
      </c>
      <c r="J112"/>
      <c r="K112" s="5"/>
      <c r="L112" s="5"/>
    </row>
    <row r="113" spans="1:12" s="2" customFormat="1" x14ac:dyDescent="0.25">
      <c r="A113" s="3" t="s">
        <v>4301</v>
      </c>
      <c r="B113" s="4" t="s">
        <v>4308</v>
      </c>
      <c r="C113" s="2" t="s">
        <v>4309</v>
      </c>
      <c r="F113" s="32">
        <v>1</v>
      </c>
      <c r="G113" s="17">
        <v>14.95</v>
      </c>
      <c r="H113" s="41"/>
      <c r="I113" s="34">
        <f t="shared" si="8"/>
        <v>13.6045</v>
      </c>
      <c r="J113"/>
      <c r="K113" s="5"/>
      <c r="L113" s="5"/>
    </row>
    <row r="114" spans="1:12" s="2" customFormat="1" x14ac:dyDescent="0.25">
      <c r="A114" s="3" t="s">
        <v>4301</v>
      </c>
      <c r="B114" s="4" t="s">
        <v>4310</v>
      </c>
      <c r="C114" s="2" t="s">
        <v>4311</v>
      </c>
      <c r="F114" s="32">
        <v>1</v>
      </c>
      <c r="G114" s="17">
        <v>14.95</v>
      </c>
      <c r="H114" s="41"/>
      <c r="I114" s="34">
        <f t="shared" si="8"/>
        <v>13.6045</v>
      </c>
      <c r="J114"/>
      <c r="K114" s="5"/>
      <c r="L114" s="5"/>
    </row>
    <row r="115" spans="1:12" s="2" customFormat="1" x14ac:dyDescent="0.25">
      <c r="A115" s="3" t="s">
        <v>4301</v>
      </c>
      <c r="B115" s="4" t="s">
        <v>4312</v>
      </c>
      <c r="C115" s="2" t="s">
        <v>4313</v>
      </c>
      <c r="F115" s="32">
        <v>1</v>
      </c>
      <c r="G115" s="17">
        <v>14.95</v>
      </c>
      <c r="H115" s="41"/>
      <c r="I115" s="34">
        <f t="shared" si="8"/>
        <v>13.6045</v>
      </c>
      <c r="J115"/>
      <c r="K115" s="5"/>
      <c r="L115" s="5"/>
    </row>
    <row r="116" spans="1:12" s="2" customFormat="1" x14ac:dyDescent="0.25">
      <c r="A116" s="3" t="s">
        <v>4301</v>
      </c>
      <c r="B116" s="4" t="s">
        <v>4314</v>
      </c>
      <c r="C116" s="2" t="s">
        <v>4315</v>
      </c>
      <c r="F116" s="32">
        <v>1</v>
      </c>
      <c r="G116" s="17">
        <v>14.95</v>
      </c>
      <c r="H116" s="41"/>
      <c r="I116" s="34">
        <f t="shared" si="8"/>
        <v>13.6045</v>
      </c>
      <c r="J116"/>
      <c r="K116" s="5"/>
      <c r="L116" s="5"/>
    </row>
    <row r="117" spans="1:12" s="2" customFormat="1" x14ac:dyDescent="0.25">
      <c r="A117" s="3" t="s">
        <v>4301</v>
      </c>
      <c r="B117" s="4" t="s">
        <v>4316</v>
      </c>
      <c r="C117" s="2" t="s">
        <v>4317</v>
      </c>
      <c r="F117" s="32">
        <v>1</v>
      </c>
      <c r="G117" s="17">
        <v>14.95</v>
      </c>
      <c r="H117" s="41"/>
      <c r="I117" s="34">
        <f t="shared" si="8"/>
        <v>13.6045</v>
      </c>
      <c r="J117"/>
      <c r="K117" s="5"/>
      <c r="L117" s="5"/>
    </row>
    <row r="118" spans="1:12" x14ac:dyDescent="0.25">
      <c r="A118" s="3" t="s">
        <v>4301</v>
      </c>
      <c r="B118" s="4" t="s">
        <v>4318</v>
      </c>
      <c r="C118" s="2" t="s">
        <v>4319</v>
      </c>
      <c r="D118" s="2"/>
      <c r="E118" s="2"/>
      <c r="F118" s="32">
        <v>1</v>
      </c>
      <c r="G118" s="17">
        <v>15.9</v>
      </c>
      <c r="H118" s="41"/>
      <c r="I118" s="34">
        <f t="shared" si="8"/>
        <v>14.469000000000001</v>
      </c>
      <c r="K118" s="5"/>
      <c r="L118" s="5"/>
    </row>
    <row r="119" spans="1:12" s="5" customFormat="1" x14ac:dyDescent="0.25">
      <c r="A119" s="3" t="s">
        <v>4301</v>
      </c>
      <c r="B119" s="4" t="s">
        <v>4320</v>
      </c>
      <c r="C119" s="2" t="s">
        <v>566</v>
      </c>
      <c r="D119" s="2"/>
      <c r="E119" s="2"/>
      <c r="F119" s="32">
        <v>1</v>
      </c>
      <c r="G119" s="17">
        <v>14.95</v>
      </c>
      <c r="H119" s="41"/>
      <c r="I119" s="34">
        <f t="shared" si="8"/>
        <v>13.6045</v>
      </c>
      <c r="J119"/>
    </row>
    <row r="120" spans="1:12" s="5" customFormat="1" x14ac:dyDescent="0.25">
      <c r="A120" s="3" t="s">
        <v>4301</v>
      </c>
      <c r="B120" s="4" t="s">
        <v>4951</v>
      </c>
      <c r="C120" s="2" t="s">
        <v>4952</v>
      </c>
      <c r="D120" s="2"/>
      <c r="E120" s="2"/>
      <c r="F120" s="32">
        <v>1</v>
      </c>
      <c r="G120" s="17"/>
      <c r="H120" s="41"/>
      <c r="I120" s="34">
        <f t="shared" si="8"/>
        <v>0</v>
      </c>
      <c r="J120"/>
    </row>
    <row r="121" spans="1:12" s="5" customFormat="1" x14ac:dyDescent="0.25">
      <c r="A121" s="3" t="s">
        <v>5127</v>
      </c>
      <c r="B121" s="4" t="s">
        <v>5128</v>
      </c>
      <c r="C121" s="2" t="s">
        <v>5129</v>
      </c>
      <c r="D121" s="2"/>
      <c r="E121" s="2"/>
      <c r="F121" s="32">
        <v>1</v>
      </c>
      <c r="G121" s="17">
        <v>9.9</v>
      </c>
      <c r="H121" s="40">
        <f>(F121*G121*0.25)/1.055</f>
        <v>2.3459715639810428</v>
      </c>
      <c r="I121" s="34">
        <f t="shared" si="8"/>
        <v>9.0090000000000003</v>
      </c>
      <c r="J121"/>
    </row>
    <row r="122" spans="1:12" s="2" customFormat="1" x14ac:dyDescent="0.25">
      <c r="A122" s="3" t="s">
        <v>5127</v>
      </c>
      <c r="B122" s="4" t="s">
        <v>5130</v>
      </c>
      <c r="C122" s="2" t="s">
        <v>5131</v>
      </c>
      <c r="F122" s="32">
        <v>1</v>
      </c>
      <c r="G122" s="17">
        <v>9.9</v>
      </c>
      <c r="H122" s="40">
        <f>(F122*G122*0.25)/1.055</f>
        <v>2.3459715639810428</v>
      </c>
      <c r="I122" s="34">
        <f t="shared" si="8"/>
        <v>9.0090000000000003</v>
      </c>
      <c r="J122"/>
      <c r="K122" s="5"/>
      <c r="L122" s="5"/>
    </row>
    <row r="123" spans="1:12" s="2" customFormat="1" x14ac:dyDescent="0.25">
      <c r="A123" s="21" t="s">
        <v>1335</v>
      </c>
      <c r="B123" s="22" t="s">
        <v>1928</v>
      </c>
      <c r="C123" s="23" t="s">
        <v>1929</v>
      </c>
      <c r="D123" s="23" t="s">
        <v>776</v>
      </c>
      <c r="E123" s="23">
        <v>7</v>
      </c>
      <c r="F123" s="31">
        <v>1</v>
      </c>
      <c r="G123" s="30">
        <v>3.95</v>
      </c>
      <c r="H123" s="40">
        <f>(F123*G123*0.25)/1.055</f>
        <v>0.93601895734597163</v>
      </c>
      <c r="I123" s="34">
        <f t="shared" si="8"/>
        <v>3.5945000000000005</v>
      </c>
      <c r="J123" s="5"/>
      <c r="K123" s="5"/>
      <c r="L123" s="5"/>
    </row>
    <row r="124" spans="1:12" s="2" customFormat="1" x14ac:dyDescent="0.25">
      <c r="A124" s="7" t="s">
        <v>1335</v>
      </c>
      <c r="B124" s="8" t="s">
        <v>3330</v>
      </c>
      <c r="C124" s="5" t="s">
        <v>3331</v>
      </c>
      <c r="D124" s="5" t="s">
        <v>776</v>
      </c>
      <c r="E124" s="5">
        <v>10</v>
      </c>
      <c r="F124" s="33">
        <v>1</v>
      </c>
      <c r="G124" s="37">
        <v>11.95</v>
      </c>
      <c r="H124" s="43">
        <f>(F124*G124*0.5)/1.055</f>
        <v>5.6635071090047395</v>
      </c>
      <c r="I124" s="34">
        <f t="shared" si="8"/>
        <v>10.874499999999999</v>
      </c>
      <c r="J124"/>
      <c r="K124" s="23"/>
      <c r="L124" s="23"/>
    </row>
    <row r="125" spans="1:12" s="5" customFormat="1" x14ac:dyDescent="0.25">
      <c r="A125" s="7" t="s">
        <v>1335</v>
      </c>
      <c r="B125" s="8" t="s">
        <v>1343</v>
      </c>
      <c r="C125" s="5" t="s">
        <v>979</v>
      </c>
      <c r="D125" s="5" t="s">
        <v>776</v>
      </c>
      <c r="E125" s="5">
        <v>11</v>
      </c>
      <c r="F125" s="33">
        <v>1</v>
      </c>
      <c r="G125" s="37">
        <v>13</v>
      </c>
      <c r="H125" s="43">
        <f>(F125*G125*0.5)/1.055</f>
        <v>6.1611374407582939</v>
      </c>
      <c r="I125" s="34">
        <f t="shared" si="8"/>
        <v>11.83</v>
      </c>
      <c r="J125"/>
      <c r="K125"/>
      <c r="L125"/>
    </row>
    <row r="126" spans="1:12" s="5" customFormat="1" x14ac:dyDescent="0.25">
      <c r="A126" s="21" t="s">
        <v>1335</v>
      </c>
      <c r="B126" s="22" t="s">
        <v>4787</v>
      </c>
      <c r="C126" s="23" t="s">
        <v>4788</v>
      </c>
      <c r="D126" s="23"/>
      <c r="E126" s="23"/>
      <c r="F126" s="31">
        <v>1</v>
      </c>
      <c r="G126" s="30">
        <v>12.9</v>
      </c>
      <c r="H126" s="44">
        <f>(F126*G126*0.25)/1.055</f>
        <v>3.0568720379146921</v>
      </c>
      <c r="I126" s="35"/>
      <c r="J126" s="24"/>
      <c r="K126" s="24"/>
      <c r="L126" s="24"/>
    </row>
    <row r="127" spans="1:12" s="5" customFormat="1" x14ac:dyDescent="0.25">
      <c r="A127" s="21" t="s">
        <v>1335</v>
      </c>
      <c r="B127" s="22" t="s">
        <v>4789</v>
      </c>
      <c r="C127" s="23" t="s">
        <v>4790</v>
      </c>
      <c r="D127" s="23"/>
      <c r="E127" s="23"/>
      <c r="F127" s="31">
        <v>1</v>
      </c>
      <c r="G127" s="30">
        <v>12.9</v>
      </c>
      <c r="H127" s="44">
        <f t="shared" ref="H127:H132" si="9">(F127*G127*0.5)/1.055</f>
        <v>6.1137440758293842</v>
      </c>
      <c r="I127" s="35"/>
      <c r="J127" s="24"/>
      <c r="K127" s="24"/>
      <c r="L127" s="24"/>
    </row>
    <row r="128" spans="1:12" s="5" customFormat="1" x14ac:dyDescent="0.25">
      <c r="A128" s="21" t="s">
        <v>1335</v>
      </c>
      <c r="B128" s="22" t="s">
        <v>4791</v>
      </c>
      <c r="C128" s="23" t="s">
        <v>4792</v>
      </c>
      <c r="D128" s="23"/>
      <c r="E128" s="23"/>
      <c r="F128" s="31">
        <v>1</v>
      </c>
      <c r="G128" s="30">
        <v>12.9</v>
      </c>
      <c r="H128" s="44">
        <f t="shared" si="9"/>
        <v>6.1137440758293842</v>
      </c>
      <c r="I128" s="35"/>
      <c r="J128" s="24"/>
      <c r="K128" s="24"/>
      <c r="L128" s="24"/>
    </row>
    <row r="129" spans="1:12" s="5" customFormat="1" x14ac:dyDescent="0.25">
      <c r="A129" s="21" t="s">
        <v>1335</v>
      </c>
      <c r="B129" s="22" t="s">
        <v>4793</v>
      </c>
      <c r="C129" s="23" t="s">
        <v>4794</v>
      </c>
      <c r="D129" s="23"/>
      <c r="E129" s="23"/>
      <c r="F129" s="31">
        <v>1</v>
      </c>
      <c r="G129" s="30">
        <v>12.9</v>
      </c>
      <c r="H129" s="44">
        <f t="shared" si="9"/>
        <v>6.1137440758293842</v>
      </c>
      <c r="I129" s="35"/>
      <c r="J129" s="24"/>
      <c r="K129" s="24"/>
      <c r="L129" s="24"/>
    </row>
    <row r="130" spans="1:12" s="5" customFormat="1" x14ac:dyDescent="0.25">
      <c r="A130" s="21" t="s">
        <v>1335</v>
      </c>
      <c r="B130" s="22" t="s">
        <v>4795</v>
      </c>
      <c r="C130" s="23" t="s">
        <v>4796</v>
      </c>
      <c r="D130" s="23"/>
      <c r="E130" s="23"/>
      <c r="F130" s="31">
        <v>1</v>
      </c>
      <c r="G130" s="30">
        <v>12.9</v>
      </c>
      <c r="H130" s="44">
        <f t="shared" si="9"/>
        <v>6.1137440758293842</v>
      </c>
      <c r="I130" s="35"/>
      <c r="J130" s="24"/>
      <c r="K130" s="24"/>
      <c r="L130" s="24"/>
    </row>
    <row r="131" spans="1:12" s="5" customFormat="1" x14ac:dyDescent="0.25">
      <c r="A131" s="21" t="s">
        <v>1335</v>
      </c>
      <c r="B131" s="22" t="s">
        <v>4797</v>
      </c>
      <c r="C131" s="23" t="s">
        <v>4798</v>
      </c>
      <c r="D131" s="23"/>
      <c r="E131" s="23"/>
      <c r="F131" s="31">
        <v>1</v>
      </c>
      <c r="G131" s="30">
        <v>12.9</v>
      </c>
      <c r="H131" s="44">
        <f t="shared" si="9"/>
        <v>6.1137440758293842</v>
      </c>
      <c r="I131" s="35"/>
      <c r="J131" s="24"/>
      <c r="K131" s="24"/>
      <c r="L131" s="24"/>
    </row>
    <row r="132" spans="1:12" s="5" customFormat="1" x14ac:dyDescent="0.25">
      <c r="A132" s="21" t="s">
        <v>1335</v>
      </c>
      <c r="B132" s="22" t="s">
        <v>4799</v>
      </c>
      <c r="C132" s="23" t="s">
        <v>4800</v>
      </c>
      <c r="D132" s="23"/>
      <c r="E132" s="23"/>
      <c r="F132" s="31">
        <v>1</v>
      </c>
      <c r="G132" s="30">
        <v>12.9</v>
      </c>
      <c r="H132" s="44">
        <f t="shared" si="9"/>
        <v>6.1137440758293842</v>
      </c>
      <c r="I132" s="35"/>
      <c r="J132" s="24"/>
      <c r="K132" s="24"/>
      <c r="L132" s="24"/>
    </row>
    <row r="133" spans="1:12" s="5" customFormat="1" x14ac:dyDescent="0.25">
      <c r="A133" s="7" t="s">
        <v>4982</v>
      </c>
      <c r="B133" s="8" t="s">
        <v>4984</v>
      </c>
      <c r="C133" s="5" t="s">
        <v>4983</v>
      </c>
      <c r="F133" s="33">
        <v>1</v>
      </c>
      <c r="G133" s="37">
        <v>9.9</v>
      </c>
      <c r="H133" s="42">
        <f>(F133*3.5)/1.055</f>
        <v>3.3175355450236967</v>
      </c>
      <c r="I133" s="34"/>
      <c r="J133"/>
      <c r="K133"/>
      <c r="L133"/>
    </row>
    <row r="134" spans="1:12" s="5" customFormat="1" x14ac:dyDescent="0.25">
      <c r="A134" s="7" t="s">
        <v>4982</v>
      </c>
      <c r="B134" s="8" t="s">
        <v>4985</v>
      </c>
      <c r="C134" s="5" t="s">
        <v>4986</v>
      </c>
      <c r="F134" s="33">
        <v>1</v>
      </c>
      <c r="G134" s="37">
        <v>9.9</v>
      </c>
      <c r="H134" s="42">
        <f>(F134*3.5)/1.055</f>
        <v>3.3175355450236967</v>
      </c>
      <c r="I134" s="34"/>
      <c r="J134"/>
      <c r="K134"/>
      <c r="L134"/>
    </row>
    <row r="135" spans="1:12" s="5" customFormat="1" x14ac:dyDescent="0.25">
      <c r="A135" s="3" t="s">
        <v>918</v>
      </c>
      <c r="B135" s="4" t="s">
        <v>919</v>
      </c>
      <c r="C135" s="2" t="s">
        <v>920</v>
      </c>
      <c r="D135" s="2" t="s">
        <v>458</v>
      </c>
      <c r="E135" s="2">
        <v>5</v>
      </c>
      <c r="F135" s="32">
        <v>1</v>
      </c>
      <c r="G135" s="17">
        <v>12</v>
      </c>
      <c r="H135" s="41">
        <f>(F135*G135*0.25)/1.055</f>
        <v>2.8436018957345972</v>
      </c>
      <c r="I135" s="34">
        <f>F135*G135*0.91</f>
        <v>10.92</v>
      </c>
      <c r="K135"/>
      <c r="L135"/>
    </row>
    <row r="136" spans="1:12" s="5" customFormat="1" x14ac:dyDescent="0.25">
      <c r="A136" s="21" t="s">
        <v>3460</v>
      </c>
      <c r="B136" s="22" t="s">
        <v>3463</v>
      </c>
      <c r="C136" s="23" t="s">
        <v>3464</v>
      </c>
      <c r="D136" s="23"/>
      <c r="E136" s="23">
        <v>6</v>
      </c>
      <c r="F136" s="31">
        <v>1</v>
      </c>
      <c r="G136" s="30">
        <v>10.9</v>
      </c>
      <c r="H136" s="41">
        <f>(F136*0.5)/1.055</f>
        <v>0.47393364928909953</v>
      </c>
      <c r="I136" s="35"/>
      <c r="J136" s="24"/>
      <c r="K136" s="24"/>
      <c r="L136"/>
    </row>
    <row r="137" spans="1:12" s="5" customFormat="1" x14ac:dyDescent="0.25">
      <c r="A137" s="21" t="s">
        <v>3460</v>
      </c>
      <c r="B137" s="22" t="s">
        <v>4210</v>
      </c>
      <c r="C137" s="23" t="s">
        <v>4211</v>
      </c>
      <c r="D137" s="23"/>
      <c r="E137" s="23">
        <v>6</v>
      </c>
      <c r="F137" s="31">
        <v>1</v>
      </c>
      <c r="G137" s="30">
        <v>9.9</v>
      </c>
      <c r="H137" s="41">
        <f>(F137*0.5)/1.055</f>
        <v>0.47393364928909953</v>
      </c>
      <c r="I137" s="35"/>
      <c r="J137" s="24"/>
      <c r="K137" s="24"/>
      <c r="L137"/>
    </row>
    <row r="138" spans="1:12" s="5" customFormat="1" x14ac:dyDescent="0.25">
      <c r="A138" s="21" t="s">
        <v>3460</v>
      </c>
      <c r="B138" s="22" t="s">
        <v>3461</v>
      </c>
      <c r="C138" s="23" t="s">
        <v>3462</v>
      </c>
      <c r="D138" s="23"/>
      <c r="E138" s="23">
        <v>6</v>
      </c>
      <c r="F138" s="31">
        <v>1</v>
      </c>
      <c r="G138" s="30">
        <v>10.9</v>
      </c>
      <c r="H138" s="41">
        <f>(F138*0.5)/1.055</f>
        <v>0.47393364928909953</v>
      </c>
      <c r="I138" s="35"/>
      <c r="J138" s="24"/>
      <c r="K138" s="24"/>
      <c r="L138"/>
    </row>
    <row r="139" spans="1:12" s="5" customFormat="1" x14ac:dyDescent="0.25">
      <c r="A139" s="7" t="s">
        <v>5</v>
      </c>
      <c r="B139" s="8" t="s">
        <v>1935</v>
      </c>
      <c r="C139" s="5" t="s">
        <v>1936</v>
      </c>
      <c r="D139" s="5" t="s">
        <v>458</v>
      </c>
      <c r="E139" s="5">
        <v>4</v>
      </c>
      <c r="F139" s="33">
        <v>1</v>
      </c>
      <c r="G139" s="37">
        <v>10.9</v>
      </c>
      <c r="H139" s="42">
        <f t="shared" ref="H139:H146" si="10">(F139*G139*0.4)/1.055</f>
        <v>4.1327014218009488</v>
      </c>
      <c r="I139" s="34">
        <f t="shared" ref="I139:I161" si="11">F139*G139*0.91</f>
        <v>9.9190000000000005</v>
      </c>
      <c r="J139"/>
      <c r="K139"/>
      <c r="L139"/>
    </row>
    <row r="140" spans="1:12" s="5" customFormat="1" x14ac:dyDescent="0.25">
      <c r="A140" s="7" t="s">
        <v>5</v>
      </c>
      <c r="B140" s="8" t="s">
        <v>4518</v>
      </c>
      <c r="C140" s="5" t="s">
        <v>4519</v>
      </c>
      <c r="D140" s="5" t="s">
        <v>458</v>
      </c>
      <c r="E140" s="5">
        <v>4</v>
      </c>
      <c r="F140" s="33">
        <v>1</v>
      </c>
      <c r="G140" s="37">
        <v>11.5</v>
      </c>
      <c r="H140" s="42">
        <f t="shared" si="10"/>
        <v>4.3601895734597163</v>
      </c>
      <c r="I140" s="34">
        <f t="shared" si="11"/>
        <v>10.465</v>
      </c>
      <c r="J140" s="26"/>
      <c r="K140" s="26"/>
      <c r="L140" s="26"/>
    </row>
    <row r="141" spans="1:12" s="5" customFormat="1" x14ac:dyDescent="0.25">
      <c r="A141" s="7" t="s">
        <v>5</v>
      </c>
      <c r="B141" s="8" t="s">
        <v>4516</v>
      </c>
      <c r="C141" s="5" t="s">
        <v>4517</v>
      </c>
      <c r="D141" s="5" t="s">
        <v>458</v>
      </c>
      <c r="E141" s="5">
        <v>4</v>
      </c>
      <c r="F141" s="33">
        <v>1</v>
      </c>
      <c r="G141" s="37">
        <v>11.5</v>
      </c>
      <c r="H141" s="42">
        <f t="shared" si="10"/>
        <v>4.3601895734597163</v>
      </c>
      <c r="I141" s="34">
        <f t="shared" si="11"/>
        <v>10.465</v>
      </c>
      <c r="J141" s="26"/>
      <c r="K141" s="26"/>
      <c r="L141" s="26"/>
    </row>
    <row r="142" spans="1:12" s="5" customFormat="1" x14ac:dyDescent="0.25">
      <c r="A142" s="7" t="s">
        <v>5</v>
      </c>
      <c r="B142" s="8" t="s">
        <v>22</v>
      </c>
      <c r="C142" s="5" t="s">
        <v>23</v>
      </c>
      <c r="D142" s="5" t="s">
        <v>458</v>
      </c>
      <c r="E142" s="5">
        <v>4</v>
      </c>
      <c r="F142" s="33">
        <v>1</v>
      </c>
      <c r="G142" s="37">
        <v>11</v>
      </c>
      <c r="H142" s="42">
        <f t="shared" si="10"/>
        <v>4.1706161137440763</v>
      </c>
      <c r="I142" s="34">
        <f t="shared" si="11"/>
        <v>10.01</v>
      </c>
      <c r="J142" s="26"/>
      <c r="K142" s="26"/>
      <c r="L142" s="26"/>
    </row>
    <row r="143" spans="1:12" s="5" customFormat="1" x14ac:dyDescent="0.25">
      <c r="A143" s="7" t="s">
        <v>5</v>
      </c>
      <c r="B143" s="8" t="s">
        <v>4526</v>
      </c>
      <c r="C143" s="5" t="s">
        <v>4527</v>
      </c>
      <c r="D143" s="5" t="s">
        <v>458</v>
      </c>
      <c r="E143" s="5">
        <v>4</v>
      </c>
      <c r="F143" s="33">
        <v>1</v>
      </c>
      <c r="G143" s="37">
        <v>17</v>
      </c>
      <c r="H143" s="42">
        <f t="shared" si="10"/>
        <v>6.4454976303317544</v>
      </c>
      <c r="I143" s="34">
        <f t="shared" si="11"/>
        <v>15.47</v>
      </c>
      <c r="J143" s="26"/>
      <c r="K143" s="26"/>
      <c r="L143" s="26"/>
    </row>
    <row r="144" spans="1:12" s="5" customFormat="1" x14ac:dyDescent="0.25">
      <c r="A144" s="7" t="s">
        <v>5</v>
      </c>
      <c r="B144" s="8" t="s">
        <v>6</v>
      </c>
      <c r="C144" s="5" t="s">
        <v>7</v>
      </c>
      <c r="D144" s="5" t="s">
        <v>458</v>
      </c>
      <c r="E144" s="5">
        <v>4</v>
      </c>
      <c r="F144" s="33">
        <v>1</v>
      </c>
      <c r="G144" s="37">
        <v>10.9</v>
      </c>
      <c r="H144" s="42">
        <f t="shared" si="10"/>
        <v>4.1327014218009488</v>
      </c>
      <c r="I144" s="34">
        <f t="shared" si="11"/>
        <v>9.9190000000000005</v>
      </c>
      <c r="K144" s="26"/>
      <c r="L144" s="26"/>
    </row>
    <row r="145" spans="1:12" s="5" customFormat="1" x14ac:dyDescent="0.25">
      <c r="A145" s="7" t="s">
        <v>5</v>
      </c>
      <c r="B145" s="8" t="s">
        <v>4508</v>
      </c>
      <c r="C145" s="5" t="s">
        <v>4509</v>
      </c>
      <c r="D145" s="5" t="s">
        <v>458</v>
      </c>
      <c r="E145" s="5">
        <v>4</v>
      </c>
      <c r="F145" s="33">
        <v>1</v>
      </c>
      <c r="G145" s="37">
        <v>11.1</v>
      </c>
      <c r="H145" s="42">
        <f t="shared" si="10"/>
        <v>4.2085308056872046</v>
      </c>
      <c r="I145" s="34">
        <f t="shared" si="11"/>
        <v>10.101000000000001</v>
      </c>
      <c r="K145" s="26"/>
      <c r="L145" s="26"/>
    </row>
    <row r="146" spans="1:12" s="5" customFormat="1" x14ac:dyDescent="0.25">
      <c r="A146" s="7" t="s">
        <v>5</v>
      </c>
      <c r="B146" s="8" t="s">
        <v>4510</v>
      </c>
      <c r="C146" s="5" t="s">
        <v>4511</v>
      </c>
      <c r="D146" s="5" t="s">
        <v>458</v>
      </c>
      <c r="E146" s="5">
        <v>4</v>
      </c>
      <c r="F146" s="33">
        <v>1</v>
      </c>
      <c r="G146" s="37">
        <v>11.1</v>
      </c>
      <c r="H146" s="42">
        <f t="shared" si="10"/>
        <v>4.2085308056872046</v>
      </c>
      <c r="I146" s="34">
        <f t="shared" si="11"/>
        <v>10.101000000000001</v>
      </c>
      <c r="K146" s="26"/>
      <c r="L146" s="26"/>
    </row>
    <row r="147" spans="1:12" s="5" customFormat="1" x14ac:dyDescent="0.25">
      <c r="A147" s="21" t="s">
        <v>1122</v>
      </c>
      <c r="B147" s="22" t="s">
        <v>4494</v>
      </c>
      <c r="C147" s="23" t="s">
        <v>4495</v>
      </c>
      <c r="D147" s="23" t="s">
        <v>458</v>
      </c>
      <c r="E147" s="23">
        <v>7</v>
      </c>
      <c r="F147" s="31">
        <v>1</v>
      </c>
      <c r="G147" s="30">
        <v>5.95</v>
      </c>
      <c r="H147" s="44">
        <f>(F147*G147*0.25)/1.055</f>
        <v>1.4099526066350712</v>
      </c>
      <c r="I147" s="35">
        <f t="shared" si="11"/>
        <v>5.4145000000000003</v>
      </c>
      <c r="J147" s="23"/>
      <c r="K147" s="23"/>
      <c r="L147" s="23"/>
    </row>
    <row r="148" spans="1:12" s="5" customFormat="1" x14ac:dyDescent="0.25">
      <c r="A148" s="21" t="s">
        <v>1122</v>
      </c>
      <c r="B148" s="22" t="s">
        <v>4496</v>
      </c>
      <c r="C148" s="23" t="s">
        <v>4497</v>
      </c>
      <c r="D148" s="23" t="s">
        <v>458</v>
      </c>
      <c r="E148" s="23">
        <v>7</v>
      </c>
      <c r="F148" s="31">
        <v>1</v>
      </c>
      <c r="G148" s="30">
        <v>5.95</v>
      </c>
      <c r="H148" s="44">
        <f>(F148*G148*0.25)/1.055</f>
        <v>1.4099526066350712</v>
      </c>
      <c r="I148" s="35">
        <f t="shared" si="11"/>
        <v>5.4145000000000003</v>
      </c>
      <c r="J148" s="23"/>
      <c r="K148" s="23"/>
      <c r="L148" s="23"/>
    </row>
    <row r="149" spans="1:12" x14ac:dyDescent="0.25">
      <c r="A149" s="21" t="s">
        <v>1122</v>
      </c>
      <c r="B149" s="22" t="s">
        <v>1943</v>
      </c>
      <c r="C149" s="23" t="s">
        <v>1944</v>
      </c>
      <c r="D149" s="23" t="s">
        <v>458</v>
      </c>
      <c r="E149" s="23">
        <v>2</v>
      </c>
      <c r="F149" s="31">
        <v>1</v>
      </c>
      <c r="G149" s="30">
        <v>6.5</v>
      </c>
      <c r="H149" s="41">
        <f>(F149*G149*0.25)/1.055</f>
        <v>1.5402843601895735</v>
      </c>
      <c r="I149" s="35">
        <f t="shared" si="11"/>
        <v>5.915</v>
      </c>
      <c r="J149" s="23"/>
      <c r="K149" s="24"/>
      <c r="L149" s="24"/>
    </row>
    <row r="150" spans="1:12" x14ac:dyDescent="0.25">
      <c r="A150" s="21" t="s">
        <v>1122</v>
      </c>
      <c r="B150" s="22" t="s">
        <v>4490</v>
      </c>
      <c r="C150" s="23" t="s">
        <v>4491</v>
      </c>
      <c r="D150" s="23" t="s">
        <v>458</v>
      </c>
      <c r="E150" s="23">
        <v>2</v>
      </c>
      <c r="F150" s="31">
        <v>1</v>
      </c>
      <c r="G150" s="30">
        <v>6.5</v>
      </c>
      <c r="H150" s="41">
        <f>(F150*G150*0.25)/1.055</f>
        <v>1.5402843601895735</v>
      </c>
      <c r="I150" s="35">
        <f t="shared" si="11"/>
        <v>5.915</v>
      </c>
      <c r="J150" s="24"/>
      <c r="K150" s="23"/>
      <c r="L150" s="23"/>
    </row>
    <row r="151" spans="1:12" x14ac:dyDescent="0.25">
      <c r="A151" s="21" t="s">
        <v>942</v>
      </c>
      <c r="B151" s="22" t="s">
        <v>4781</v>
      </c>
      <c r="C151" s="23" t="s">
        <v>4782</v>
      </c>
      <c r="D151" s="23" t="s">
        <v>776</v>
      </c>
      <c r="E151" s="23">
        <v>7</v>
      </c>
      <c r="F151" s="31">
        <v>1</v>
      </c>
      <c r="G151" s="30">
        <v>9.9</v>
      </c>
      <c r="H151" s="40">
        <f>(F151*G151*0.5)/1.055</f>
        <v>4.6919431279620856</v>
      </c>
      <c r="I151" s="35">
        <f t="shared" si="11"/>
        <v>9.0090000000000003</v>
      </c>
      <c r="J151" s="24"/>
      <c r="K151" s="23"/>
      <c r="L151" s="23"/>
    </row>
    <row r="152" spans="1:12" s="26" customFormat="1" x14ac:dyDescent="0.25">
      <c r="A152" s="7" t="s">
        <v>942</v>
      </c>
      <c r="B152" s="8" t="s">
        <v>1947</v>
      </c>
      <c r="C152" s="5" t="s">
        <v>1948</v>
      </c>
      <c r="D152" s="5" t="s">
        <v>776</v>
      </c>
      <c r="E152" s="5">
        <v>5</v>
      </c>
      <c r="F152" s="33">
        <v>1</v>
      </c>
      <c r="G152" s="37">
        <v>9.5</v>
      </c>
      <c r="H152" s="42">
        <f>(F152*G152*0.5)/1.055</f>
        <v>4.5023696682464456</v>
      </c>
      <c r="I152" s="34">
        <f t="shared" si="11"/>
        <v>8.6449999999999996</v>
      </c>
      <c r="J152"/>
      <c r="K152" s="2"/>
      <c r="L152" s="2"/>
    </row>
    <row r="153" spans="1:12" s="26" customFormat="1" x14ac:dyDescent="0.25">
      <c r="A153" s="7" t="s">
        <v>942</v>
      </c>
      <c r="B153" s="8" t="s">
        <v>1953</v>
      </c>
      <c r="C153" s="5" t="s">
        <v>1954</v>
      </c>
      <c r="D153" s="5" t="s">
        <v>776</v>
      </c>
      <c r="E153" s="5">
        <v>5</v>
      </c>
      <c r="F153" s="33">
        <v>1</v>
      </c>
      <c r="G153" s="37">
        <v>9.5</v>
      </c>
      <c r="H153" s="42"/>
      <c r="I153" s="34">
        <f t="shared" si="11"/>
        <v>8.6449999999999996</v>
      </c>
      <c r="J153"/>
      <c r="K153"/>
      <c r="L153"/>
    </row>
    <row r="154" spans="1:12" s="26" customFormat="1" x14ac:dyDescent="0.25">
      <c r="A154" s="7" t="s">
        <v>942</v>
      </c>
      <c r="B154" s="8" t="s">
        <v>1955</v>
      </c>
      <c r="C154" s="5" t="s">
        <v>1956</v>
      </c>
      <c r="D154" s="5" t="s">
        <v>776</v>
      </c>
      <c r="E154" s="5">
        <v>5</v>
      </c>
      <c r="F154" s="33">
        <v>1</v>
      </c>
      <c r="G154" s="37">
        <v>9.5</v>
      </c>
      <c r="H154" s="42"/>
      <c r="I154" s="34">
        <f t="shared" si="11"/>
        <v>8.6449999999999996</v>
      </c>
      <c r="J154"/>
      <c r="K154"/>
      <c r="L154"/>
    </row>
    <row r="155" spans="1:12" s="26" customFormat="1" x14ac:dyDescent="0.25">
      <c r="A155" s="3" t="s">
        <v>288</v>
      </c>
      <c r="B155" s="4" t="s">
        <v>289</v>
      </c>
      <c r="C155" s="2" t="s">
        <v>290</v>
      </c>
      <c r="D155" s="2" t="s">
        <v>189</v>
      </c>
      <c r="E155" s="2">
        <v>4</v>
      </c>
      <c r="F155" s="32">
        <v>1</v>
      </c>
      <c r="G155" s="17">
        <v>9.9</v>
      </c>
      <c r="H155" s="41">
        <f>(F155*G155*0.25)/1.055</f>
        <v>2.3459715639810428</v>
      </c>
      <c r="I155" s="34">
        <f t="shared" si="11"/>
        <v>9.0090000000000003</v>
      </c>
      <c r="J155"/>
      <c r="K155"/>
      <c r="L155"/>
    </row>
    <row r="156" spans="1:12" s="26" customFormat="1" x14ac:dyDescent="0.25">
      <c r="A156" s="7" t="s">
        <v>241</v>
      </c>
      <c r="B156" s="8" t="s">
        <v>2076</v>
      </c>
      <c r="C156" s="5" t="s">
        <v>2077</v>
      </c>
      <c r="D156" s="5" t="s">
        <v>458</v>
      </c>
      <c r="E156" s="5">
        <v>3</v>
      </c>
      <c r="F156" s="33">
        <v>1</v>
      </c>
      <c r="G156" s="37">
        <v>6</v>
      </c>
      <c r="H156" s="42"/>
      <c r="I156" s="34">
        <f t="shared" si="11"/>
        <v>5.46</v>
      </c>
      <c r="J156"/>
      <c r="K156"/>
      <c r="L156"/>
    </row>
    <row r="157" spans="1:12" x14ac:dyDescent="0.25">
      <c r="A157" s="3" t="s">
        <v>1359</v>
      </c>
      <c r="B157" s="4" t="s">
        <v>1363</v>
      </c>
      <c r="C157" s="2" t="s">
        <v>1048</v>
      </c>
      <c r="D157" s="2" t="s">
        <v>458</v>
      </c>
      <c r="E157" s="2">
        <v>4</v>
      </c>
      <c r="F157" s="32">
        <v>1</v>
      </c>
      <c r="G157" s="17">
        <v>7.9</v>
      </c>
      <c r="H157" s="41">
        <f>2*F157</f>
        <v>2</v>
      </c>
      <c r="I157" s="34">
        <f t="shared" si="11"/>
        <v>7.1890000000000009</v>
      </c>
    </row>
    <row r="158" spans="1:12" x14ac:dyDescent="0.25">
      <c r="A158" s="3" t="s">
        <v>1359</v>
      </c>
      <c r="B158" s="4" t="s">
        <v>1362</v>
      </c>
      <c r="C158" s="2" t="s">
        <v>1047</v>
      </c>
      <c r="D158" s="2" t="s">
        <v>458</v>
      </c>
      <c r="E158" s="2">
        <v>4</v>
      </c>
      <c r="F158" s="32">
        <v>1</v>
      </c>
      <c r="G158" s="17">
        <v>7.9</v>
      </c>
      <c r="H158" s="41">
        <f>2*F158</f>
        <v>2</v>
      </c>
      <c r="I158" s="34">
        <f t="shared" si="11"/>
        <v>7.1890000000000009</v>
      </c>
    </row>
    <row r="159" spans="1:12" x14ac:dyDescent="0.25">
      <c r="A159" s="7" t="s">
        <v>1347</v>
      </c>
      <c r="B159" s="8" t="s">
        <v>972</v>
      </c>
      <c r="C159" s="5" t="s">
        <v>973</v>
      </c>
      <c r="D159" s="5" t="s">
        <v>776</v>
      </c>
      <c r="E159" s="5">
        <v>7</v>
      </c>
      <c r="F159" s="33">
        <v>1</v>
      </c>
      <c r="G159" s="37">
        <v>9.9</v>
      </c>
      <c r="H159" s="43">
        <f>(F159*G159*0.4)/1.055</f>
        <v>3.7535545023696688</v>
      </c>
      <c r="I159" s="34">
        <f t="shared" si="11"/>
        <v>9.0090000000000003</v>
      </c>
    </row>
    <row r="160" spans="1:12" s="26" customFormat="1" x14ac:dyDescent="0.25">
      <c r="A160" s="3" t="s">
        <v>1294</v>
      </c>
      <c r="B160" s="4" t="s">
        <v>1617</v>
      </c>
      <c r="C160" s="2" t="s">
        <v>1618</v>
      </c>
      <c r="D160" s="2" t="s">
        <v>509</v>
      </c>
      <c r="E160" s="2">
        <v>5</v>
      </c>
      <c r="F160" s="32">
        <v>1</v>
      </c>
      <c r="G160" s="17">
        <v>7.9</v>
      </c>
      <c r="H160" s="41">
        <f>(F160*G160*0.25)/1.055</f>
        <v>1.8720379146919433</v>
      </c>
      <c r="I160" s="34">
        <f t="shared" si="11"/>
        <v>7.1890000000000009</v>
      </c>
      <c r="J160"/>
      <c r="K160"/>
      <c r="L160" s="24"/>
    </row>
    <row r="161" spans="1:12" s="2" customFormat="1" x14ac:dyDescent="0.25">
      <c r="A161" s="3" t="s">
        <v>1294</v>
      </c>
      <c r="B161" s="4" t="s">
        <v>1628</v>
      </c>
      <c r="C161" s="2" t="s">
        <v>1629</v>
      </c>
      <c r="D161" s="2" t="s">
        <v>458</v>
      </c>
      <c r="E161" s="2">
        <v>7</v>
      </c>
      <c r="F161" s="32">
        <v>1</v>
      </c>
      <c r="G161" s="17">
        <v>5.5</v>
      </c>
      <c r="H161" s="41">
        <f>(F161*G161*0.5)/1.055</f>
        <v>2.6066350710900474</v>
      </c>
      <c r="I161" s="34">
        <f t="shared" si="11"/>
        <v>5.0049999999999999</v>
      </c>
      <c r="J161"/>
      <c r="K161" s="5"/>
      <c r="L161" s="5"/>
    </row>
    <row r="162" spans="1:12" x14ac:dyDescent="0.25">
      <c r="A162" s="21" t="s">
        <v>3211</v>
      </c>
      <c r="B162" s="22" t="s">
        <v>3216</v>
      </c>
      <c r="C162" s="23" t="s">
        <v>3217</v>
      </c>
      <c r="D162" s="23" t="s">
        <v>458</v>
      </c>
      <c r="E162" s="23">
        <v>3</v>
      </c>
      <c r="F162" s="31">
        <v>1</v>
      </c>
      <c r="G162" s="30">
        <v>5</v>
      </c>
      <c r="H162" s="44"/>
      <c r="I162" s="35"/>
      <c r="J162" s="24"/>
      <c r="K162" s="24"/>
    </row>
    <row r="163" spans="1:12" x14ac:dyDescent="0.25">
      <c r="A163" s="21" t="s">
        <v>3211</v>
      </c>
      <c r="B163" s="22" t="s">
        <v>3214</v>
      </c>
      <c r="C163" s="23" t="s">
        <v>3215</v>
      </c>
      <c r="D163" s="23" t="s">
        <v>458</v>
      </c>
      <c r="E163" s="23">
        <v>6</v>
      </c>
      <c r="F163" s="31">
        <v>1</v>
      </c>
      <c r="G163" s="30">
        <v>7</v>
      </c>
      <c r="H163" s="44"/>
      <c r="I163" s="35"/>
      <c r="J163" s="24"/>
      <c r="K163" s="24"/>
    </row>
    <row r="164" spans="1:12" x14ac:dyDescent="0.25">
      <c r="A164" s="21" t="s">
        <v>3211</v>
      </c>
      <c r="B164" s="22" t="s">
        <v>3212</v>
      </c>
      <c r="C164" s="23" t="s">
        <v>3213</v>
      </c>
      <c r="D164" s="23" t="s">
        <v>458</v>
      </c>
      <c r="E164" s="23">
        <v>3</v>
      </c>
      <c r="F164" s="31">
        <v>1</v>
      </c>
      <c r="G164" s="30">
        <v>5</v>
      </c>
      <c r="H164" s="44"/>
      <c r="I164" s="35"/>
      <c r="J164" s="24"/>
      <c r="K164" s="24"/>
    </row>
    <row r="165" spans="1:12" x14ac:dyDescent="0.25">
      <c r="A165" s="21" t="s">
        <v>4238</v>
      </c>
      <c r="B165" s="22" t="s">
        <v>4239</v>
      </c>
      <c r="C165" s="23" t="s">
        <v>4240</v>
      </c>
      <c r="D165" s="23"/>
      <c r="E165" s="23"/>
      <c r="F165" s="31">
        <v>1</v>
      </c>
      <c r="G165" s="30">
        <v>18.95</v>
      </c>
      <c r="H165" s="44"/>
      <c r="I165" s="35"/>
      <c r="J165" s="24"/>
      <c r="K165" s="24"/>
    </row>
    <row r="166" spans="1:12" s="26" customFormat="1" x14ac:dyDescent="0.25">
      <c r="A166" s="21" t="s">
        <v>4238</v>
      </c>
      <c r="B166" s="22" t="s">
        <v>4675</v>
      </c>
      <c r="C166" s="23" t="s">
        <v>4676</v>
      </c>
      <c r="D166" s="23"/>
      <c r="E166" s="23"/>
      <c r="F166" s="31">
        <v>1</v>
      </c>
      <c r="G166" s="30">
        <v>17.899999999999999</v>
      </c>
      <c r="H166" s="44"/>
      <c r="I166" s="35"/>
      <c r="J166" s="24"/>
      <c r="K166" s="24"/>
      <c r="L166"/>
    </row>
    <row r="167" spans="1:12" x14ac:dyDescent="0.25">
      <c r="A167" s="21" t="s">
        <v>4238</v>
      </c>
      <c r="B167" s="22" t="s">
        <v>4677</v>
      </c>
      <c r="C167" s="23" t="s">
        <v>4678</v>
      </c>
      <c r="D167" s="23"/>
      <c r="E167" s="23"/>
      <c r="F167" s="31">
        <v>1</v>
      </c>
      <c r="G167" s="30">
        <v>17</v>
      </c>
      <c r="H167" s="44"/>
      <c r="I167" s="35"/>
      <c r="J167" s="24"/>
      <c r="K167" s="24"/>
    </row>
    <row r="168" spans="1:12" x14ac:dyDescent="0.25">
      <c r="A168" s="21" t="s">
        <v>4238</v>
      </c>
      <c r="B168" s="22" t="s">
        <v>4940</v>
      </c>
      <c r="C168" s="23" t="s">
        <v>4939</v>
      </c>
      <c r="D168" s="23"/>
      <c r="E168" s="23"/>
      <c r="F168" s="31">
        <v>1</v>
      </c>
      <c r="G168" s="30">
        <v>17</v>
      </c>
      <c r="H168" s="44"/>
      <c r="I168" s="35"/>
      <c r="J168" s="24"/>
      <c r="K168" s="24"/>
    </row>
    <row r="169" spans="1:12" s="26" customFormat="1" x14ac:dyDescent="0.25">
      <c r="A169" s="1" t="s">
        <v>1268</v>
      </c>
      <c r="B169" s="6" t="s">
        <v>1270</v>
      </c>
      <c r="C169" t="s">
        <v>1271</v>
      </c>
      <c r="D169" t="s">
        <v>425</v>
      </c>
      <c r="E169">
        <v>2</v>
      </c>
      <c r="F169" s="34">
        <v>1</v>
      </c>
      <c r="G169" s="10">
        <v>6</v>
      </c>
      <c r="H169" s="43">
        <f>(F169*G169*0.4)/1.055</f>
        <v>2.2748815165876781</v>
      </c>
      <c r="I169" s="34">
        <f t="shared" ref="I169:I200" si="12">F169*G169*0.91</f>
        <v>5.46</v>
      </c>
      <c r="J169"/>
      <c r="K169"/>
      <c r="L169"/>
    </row>
    <row r="170" spans="1:12" s="26" customFormat="1" x14ac:dyDescent="0.25">
      <c r="A170" s="1" t="s">
        <v>1172</v>
      </c>
      <c r="B170" s="6" t="s">
        <v>625</v>
      </c>
      <c r="C170" t="s">
        <v>626</v>
      </c>
      <c r="D170" t="s">
        <v>458</v>
      </c>
      <c r="E170">
        <v>3</v>
      </c>
      <c r="F170" s="34">
        <v>1</v>
      </c>
      <c r="G170" s="10">
        <v>9</v>
      </c>
      <c r="H170" s="43">
        <f>(F170*G170*0.4)/1.055</f>
        <v>3.4123222748815167</v>
      </c>
      <c r="I170" s="34">
        <f t="shared" si="12"/>
        <v>8.19</v>
      </c>
      <c r="J170"/>
      <c r="K170"/>
      <c r="L170"/>
    </row>
    <row r="171" spans="1:12" s="26" customFormat="1" x14ac:dyDescent="0.25">
      <c r="A171" s="25" t="s">
        <v>1172</v>
      </c>
      <c r="B171" s="27" t="s">
        <v>2090</v>
      </c>
      <c r="C171" s="24" t="s">
        <v>2091</v>
      </c>
      <c r="D171" s="24" t="s">
        <v>425</v>
      </c>
      <c r="E171" s="24">
        <v>9</v>
      </c>
      <c r="F171" s="35">
        <v>1</v>
      </c>
      <c r="G171" s="38">
        <v>4.95</v>
      </c>
      <c r="H171" s="44">
        <f>(F171*G171*0.25)/1.055</f>
        <v>1.1729857819905214</v>
      </c>
      <c r="I171" s="34">
        <f t="shared" si="12"/>
        <v>4.5045000000000002</v>
      </c>
      <c r="J171"/>
      <c r="K171"/>
      <c r="L171"/>
    </row>
    <row r="172" spans="1:12" s="26" customFormat="1" x14ac:dyDescent="0.25">
      <c r="A172" s="1" t="s">
        <v>1172</v>
      </c>
      <c r="B172" s="6" t="s">
        <v>451</v>
      </c>
      <c r="C172" t="s">
        <v>453</v>
      </c>
      <c r="D172" t="s">
        <v>425</v>
      </c>
      <c r="E172">
        <v>9</v>
      </c>
      <c r="F172" s="34">
        <v>1</v>
      </c>
      <c r="G172" s="10">
        <v>9.9499999999999993</v>
      </c>
      <c r="H172" s="43">
        <f>(F172*G172*0.5)/1.055</f>
        <v>4.7156398104265405</v>
      </c>
      <c r="I172" s="34">
        <f t="shared" si="12"/>
        <v>9.0544999999999991</v>
      </c>
      <c r="J172"/>
      <c r="K172"/>
      <c r="L172"/>
    </row>
    <row r="173" spans="1:12" s="26" customFormat="1" x14ac:dyDescent="0.25">
      <c r="A173" s="25" t="s">
        <v>1172</v>
      </c>
      <c r="B173" s="27" t="s">
        <v>2097</v>
      </c>
      <c r="C173" s="24" t="s">
        <v>453</v>
      </c>
      <c r="D173" s="24" t="s">
        <v>425</v>
      </c>
      <c r="E173" s="24">
        <v>9</v>
      </c>
      <c r="F173" s="35">
        <v>1</v>
      </c>
      <c r="G173" s="38">
        <v>19.95</v>
      </c>
      <c r="H173" s="44">
        <f>(F173*G173*0.2)/1.055</f>
        <v>3.7819905213270149</v>
      </c>
      <c r="I173" s="34">
        <f t="shared" si="12"/>
        <v>18.154499999999999</v>
      </c>
      <c r="J173"/>
      <c r="K173"/>
      <c r="L173"/>
    </row>
    <row r="174" spans="1:12" s="26" customFormat="1" x14ac:dyDescent="0.25">
      <c r="A174" s="1" t="s">
        <v>1172</v>
      </c>
      <c r="B174" s="6" t="s">
        <v>4747</v>
      </c>
      <c r="C174" t="s">
        <v>4748</v>
      </c>
      <c r="D174" t="s">
        <v>425</v>
      </c>
      <c r="E174">
        <v>9</v>
      </c>
      <c r="F174" s="34">
        <v>1</v>
      </c>
      <c r="G174" s="10">
        <v>6.6</v>
      </c>
      <c r="H174" s="43">
        <f t="shared" ref="H174:H180" si="13">(F174*G174*0.5)/1.055</f>
        <v>3.1279620853080567</v>
      </c>
      <c r="I174" s="34">
        <f t="shared" si="12"/>
        <v>6.0060000000000002</v>
      </c>
      <c r="J174" s="24"/>
      <c r="K174" s="24"/>
      <c r="L174"/>
    </row>
    <row r="175" spans="1:12" s="26" customFormat="1" x14ac:dyDescent="0.25">
      <c r="A175" s="1" t="s">
        <v>1172</v>
      </c>
      <c r="B175" s="6" t="s">
        <v>4741</v>
      </c>
      <c r="C175" t="s">
        <v>4742</v>
      </c>
      <c r="D175" t="s">
        <v>425</v>
      </c>
      <c r="E175">
        <v>9</v>
      </c>
      <c r="F175" s="34">
        <v>1</v>
      </c>
      <c r="G175" s="10">
        <v>6.6</v>
      </c>
      <c r="H175" s="43">
        <f t="shared" si="13"/>
        <v>3.1279620853080567</v>
      </c>
      <c r="I175" s="34">
        <f t="shared" si="12"/>
        <v>6.0060000000000002</v>
      </c>
      <c r="J175" s="24"/>
      <c r="K175" s="24"/>
      <c r="L175"/>
    </row>
    <row r="176" spans="1:12" s="26" customFormat="1" x14ac:dyDescent="0.25">
      <c r="A176" s="1" t="s">
        <v>1172</v>
      </c>
      <c r="B176" s="6" t="s">
        <v>4743</v>
      </c>
      <c r="C176" t="s">
        <v>4744</v>
      </c>
      <c r="D176" t="s">
        <v>425</v>
      </c>
      <c r="E176">
        <v>9</v>
      </c>
      <c r="F176" s="34">
        <v>1</v>
      </c>
      <c r="G176" s="10">
        <v>6.6</v>
      </c>
      <c r="H176" s="43">
        <f t="shared" si="13"/>
        <v>3.1279620853080567</v>
      </c>
      <c r="I176" s="34">
        <f t="shared" si="12"/>
        <v>6.0060000000000002</v>
      </c>
      <c r="J176" s="24"/>
      <c r="K176" s="24"/>
      <c r="L176"/>
    </row>
    <row r="177" spans="1:12" s="26" customFormat="1" x14ac:dyDescent="0.25">
      <c r="A177" s="1" t="s">
        <v>1172</v>
      </c>
      <c r="B177" s="6" t="s">
        <v>4745</v>
      </c>
      <c r="C177" t="s">
        <v>4746</v>
      </c>
      <c r="D177" t="s">
        <v>425</v>
      </c>
      <c r="E177">
        <v>9</v>
      </c>
      <c r="F177" s="34">
        <v>1</v>
      </c>
      <c r="G177" s="10">
        <v>6.6</v>
      </c>
      <c r="H177" s="43">
        <f t="shared" si="13"/>
        <v>3.1279620853080567</v>
      </c>
      <c r="I177" s="34">
        <f t="shared" si="12"/>
        <v>6.0060000000000002</v>
      </c>
      <c r="J177" s="24"/>
      <c r="K177" s="24"/>
      <c r="L177"/>
    </row>
    <row r="178" spans="1:12" s="26" customFormat="1" x14ac:dyDescent="0.25">
      <c r="A178" s="1" t="s">
        <v>1172</v>
      </c>
      <c r="B178" s="6" t="s">
        <v>4739</v>
      </c>
      <c r="C178" t="s">
        <v>4740</v>
      </c>
      <c r="D178" t="s">
        <v>425</v>
      </c>
      <c r="E178">
        <v>9</v>
      </c>
      <c r="F178" s="34">
        <v>1</v>
      </c>
      <c r="G178" s="10">
        <v>6.6</v>
      </c>
      <c r="H178" s="43">
        <f t="shared" si="13"/>
        <v>3.1279620853080567</v>
      </c>
      <c r="I178" s="34">
        <f t="shared" si="12"/>
        <v>6.0060000000000002</v>
      </c>
      <c r="J178"/>
      <c r="K178"/>
      <c r="L178"/>
    </row>
    <row r="179" spans="1:12" s="26" customFormat="1" x14ac:dyDescent="0.25">
      <c r="A179" s="1" t="s">
        <v>1172</v>
      </c>
      <c r="B179" s="6" t="s">
        <v>1500</v>
      </c>
      <c r="C179" t="s">
        <v>660</v>
      </c>
      <c r="D179" t="s">
        <v>425</v>
      </c>
      <c r="E179">
        <v>6</v>
      </c>
      <c r="F179" s="34">
        <v>1</v>
      </c>
      <c r="G179" s="10">
        <v>6.6</v>
      </c>
      <c r="H179" s="43">
        <f t="shared" si="13"/>
        <v>3.1279620853080567</v>
      </c>
      <c r="I179" s="34">
        <f t="shared" si="12"/>
        <v>6.0060000000000002</v>
      </c>
      <c r="J179" s="24"/>
      <c r="K179" s="24"/>
      <c r="L179"/>
    </row>
    <row r="180" spans="1:12" s="26" customFormat="1" x14ac:dyDescent="0.25">
      <c r="A180" s="1" t="s">
        <v>1172</v>
      </c>
      <c r="B180" s="6" t="s">
        <v>3165</v>
      </c>
      <c r="C180" t="s">
        <v>3166</v>
      </c>
      <c r="D180" t="s">
        <v>458</v>
      </c>
      <c r="E180">
        <v>3</v>
      </c>
      <c r="F180" s="34">
        <v>1</v>
      </c>
      <c r="G180" s="10">
        <v>7.9</v>
      </c>
      <c r="H180" s="43">
        <f t="shared" si="13"/>
        <v>3.7440758293838865</v>
      </c>
      <c r="I180" s="34">
        <f t="shared" si="12"/>
        <v>7.1890000000000009</v>
      </c>
      <c r="J180" s="5"/>
      <c r="K180"/>
      <c r="L180"/>
    </row>
    <row r="181" spans="1:12" s="26" customFormat="1" x14ac:dyDescent="0.25">
      <c r="A181" s="1" t="s">
        <v>1172</v>
      </c>
      <c r="B181" s="6" t="s">
        <v>670</v>
      </c>
      <c r="C181" t="s">
        <v>671</v>
      </c>
      <c r="D181" t="s">
        <v>425</v>
      </c>
      <c r="E181">
        <v>9</v>
      </c>
      <c r="F181" s="34">
        <v>1</v>
      </c>
      <c r="G181" s="10">
        <v>12</v>
      </c>
      <c r="H181" s="43">
        <f>(F181*G181*0.4)/1.055</f>
        <v>4.5497630331753562</v>
      </c>
      <c r="I181" s="34">
        <f t="shared" si="12"/>
        <v>10.92</v>
      </c>
      <c r="J181"/>
      <c r="K181"/>
      <c r="L181"/>
    </row>
    <row r="182" spans="1:12" s="26" customFormat="1" x14ac:dyDescent="0.25">
      <c r="A182" s="1" t="s">
        <v>1172</v>
      </c>
      <c r="B182" s="6" t="s">
        <v>1185</v>
      </c>
      <c r="C182" t="s">
        <v>1082</v>
      </c>
      <c r="D182" t="s">
        <v>458</v>
      </c>
      <c r="E182">
        <v>5</v>
      </c>
      <c r="F182" s="34">
        <v>1</v>
      </c>
      <c r="G182" s="10">
        <v>4.5</v>
      </c>
      <c r="H182" s="43">
        <f>(F182*G182*0.5)/1.055</f>
        <v>2.1327014218009479</v>
      </c>
      <c r="I182" s="34">
        <f t="shared" si="12"/>
        <v>4.0949999999999998</v>
      </c>
      <c r="J182" s="2"/>
      <c r="K182"/>
      <c r="L182"/>
    </row>
    <row r="183" spans="1:12" s="26" customFormat="1" x14ac:dyDescent="0.25">
      <c r="A183" s="1" t="s">
        <v>1172</v>
      </c>
      <c r="B183" s="6" t="s">
        <v>4737</v>
      </c>
      <c r="C183" t="s">
        <v>4738</v>
      </c>
      <c r="D183" t="s">
        <v>425</v>
      </c>
      <c r="E183">
        <v>5</v>
      </c>
      <c r="F183" s="34">
        <v>1</v>
      </c>
      <c r="G183" s="10">
        <v>5</v>
      </c>
      <c r="H183" s="43">
        <f>(F183*G183*0.5)/1.055</f>
        <v>2.3696682464454977</v>
      </c>
      <c r="I183" s="34">
        <f t="shared" si="12"/>
        <v>4.55</v>
      </c>
      <c r="J183"/>
      <c r="K183"/>
      <c r="L183"/>
    </row>
    <row r="184" spans="1:12" s="26" customFormat="1" x14ac:dyDescent="0.25">
      <c r="A184" s="1" t="s">
        <v>1172</v>
      </c>
      <c r="B184" s="6" t="s">
        <v>619</v>
      </c>
      <c r="C184" t="s">
        <v>620</v>
      </c>
      <c r="D184" t="s">
        <v>458</v>
      </c>
      <c r="E184">
        <v>5</v>
      </c>
      <c r="F184" s="34">
        <v>1</v>
      </c>
      <c r="G184" s="10">
        <v>4.5</v>
      </c>
      <c r="H184" s="43">
        <f>(F184*G184*0.5)/1.055</f>
        <v>2.1327014218009479</v>
      </c>
      <c r="I184" s="34">
        <f t="shared" si="12"/>
        <v>4.0949999999999998</v>
      </c>
      <c r="J184"/>
      <c r="K184"/>
      <c r="L184"/>
    </row>
    <row r="185" spans="1:12" s="26" customFormat="1" x14ac:dyDescent="0.25">
      <c r="A185" s="1" t="s">
        <v>1172</v>
      </c>
      <c r="B185" s="6" t="s">
        <v>2123</v>
      </c>
      <c r="C185" t="s">
        <v>2124</v>
      </c>
      <c r="D185" t="s">
        <v>458</v>
      </c>
      <c r="E185">
        <v>6</v>
      </c>
      <c r="F185" s="34">
        <v>1</v>
      </c>
      <c r="G185" s="10">
        <v>12.5</v>
      </c>
      <c r="H185" s="43">
        <f>(F185*G185*0.4)/1.055</f>
        <v>4.7393364928909953</v>
      </c>
      <c r="I185" s="34">
        <f t="shared" si="12"/>
        <v>11.375</v>
      </c>
      <c r="J185"/>
      <c r="K185"/>
      <c r="L185"/>
    </row>
    <row r="186" spans="1:12" s="26" customFormat="1" x14ac:dyDescent="0.25">
      <c r="A186" s="1" t="s">
        <v>1172</v>
      </c>
      <c r="B186" s="6" t="s">
        <v>4647</v>
      </c>
      <c r="C186" t="s">
        <v>4648</v>
      </c>
      <c r="D186" t="s">
        <v>458</v>
      </c>
      <c r="E186">
        <v>6</v>
      </c>
      <c r="F186" s="34">
        <v>1</v>
      </c>
      <c r="G186" s="10">
        <v>7.9</v>
      </c>
      <c r="H186" s="43">
        <f>(F186*G186*0.5)/1.055</f>
        <v>3.7440758293838865</v>
      </c>
      <c r="I186" s="34">
        <f t="shared" si="12"/>
        <v>7.1890000000000009</v>
      </c>
      <c r="J186"/>
      <c r="K186"/>
      <c r="L186"/>
    </row>
    <row r="187" spans="1:12" s="26" customFormat="1" x14ac:dyDescent="0.25">
      <c r="A187" s="1" t="s">
        <v>1172</v>
      </c>
      <c r="B187" s="6" t="s">
        <v>4644</v>
      </c>
      <c r="C187" t="s">
        <v>4645</v>
      </c>
      <c r="D187" t="s">
        <v>458</v>
      </c>
      <c r="E187">
        <v>3</v>
      </c>
      <c r="F187" s="34">
        <v>1</v>
      </c>
      <c r="G187" s="10">
        <v>10</v>
      </c>
      <c r="H187" s="43">
        <f>(F187*G187*0.4)/1.055</f>
        <v>3.7914691943127963</v>
      </c>
      <c r="I187" s="34">
        <f t="shared" si="12"/>
        <v>9.1</v>
      </c>
      <c r="J187"/>
      <c r="K187"/>
      <c r="L187"/>
    </row>
    <row r="188" spans="1:12" s="26" customFormat="1" x14ac:dyDescent="0.25">
      <c r="A188" s="1" t="s">
        <v>1172</v>
      </c>
      <c r="B188" s="6" t="s">
        <v>4733</v>
      </c>
      <c r="C188" t="s">
        <v>4734</v>
      </c>
      <c r="D188" t="s">
        <v>425</v>
      </c>
      <c r="E188">
        <v>3</v>
      </c>
      <c r="F188" s="34">
        <v>1</v>
      </c>
      <c r="G188" s="10">
        <v>5.9</v>
      </c>
      <c r="H188" s="43">
        <f>(F188*G188*0.5)/1.055</f>
        <v>2.7962085308056874</v>
      </c>
      <c r="I188" s="34">
        <f t="shared" si="12"/>
        <v>5.3690000000000007</v>
      </c>
      <c r="J188"/>
      <c r="K188"/>
      <c r="L188"/>
    </row>
    <row r="189" spans="1:12" s="26" customFormat="1" x14ac:dyDescent="0.25">
      <c r="A189" s="1" t="s">
        <v>1172</v>
      </c>
      <c r="B189" s="6" t="s">
        <v>685</v>
      </c>
      <c r="C189" t="s">
        <v>686</v>
      </c>
      <c r="D189" t="s">
        <v>458</v>
      </c>
      <c r="E189">
        <v>7</v>
      </c>
      <c r="F189" s="34">
        <v>1</v>
      </c>
      <c r="G189" s="10">
        <v>10</v>
      </c>
      <c r="H189" s="43">
        <f>(F189*G189*0.4)/1.055</f>
        <v>3.7914691943127963</v>
      </c>
      <c r="I189" s="34">
        <f t="shared" si="12"/>
        <v>9.1</v>
      </c>
      <c r="J189"/>
      <c r="K189"/>
      <c r="L189"/>
    </row>
    <row r="190" spans="1:12" s="26" customFormat="1" x14ac:dyDescent="0.25">
      <c r="A190" s="1" t="s">
        <v>1172</v>
      </c>
      <c r="B190" s="6" t="s">
        <v>4646</v>
      </c>
      <c r="C190" t="s">
        <v>4335</v>
      </c>
      <c r="D190" t="s">
        <v>110</v>
      </c>
      <c r="E190">
        <v>9</v>
      </c>
      <c r="F190" s="34">
        <v>1</v>
      </c>
      <c r="G190" s="10">
        <v>10</v>
      </c>
      <c r="H190" s="43">
        <f>(F190*G190*0.4)/1.055</f>
        <v>3.7914691943127963</v>
      </c>
      <c r="I190" s="34">
        <f t="shared" si="12"/>
        <v>9.1</v>
      </c>
      <c r="J190"/>
      <c r="K190"/>
      <c r="L190"/>
    </row>
    <row r="191" spans="1:12" s="26" customFormat="1" x14ac:dyDescent="0.25">
      <c r="A191" s="1" t="s">
        <v>1172</v>
      </c>
      <c r="B191" s="6" t="s">
        <v>4722</v>
      </c>
      <c r="C191" t="s">
        <v>4723</v>
      </c>
      <c r="D191" t="s">
        <v>110</v>
      </c>
      <c r="E191">
        <v>9</v>
      </c>
      <c r="F191" s="34">
        <v>1</v>
      </c>
      <c r="G191" s="10">
        <v>6.9</v>
      </c>
      <c r="H191" s="43">
        <f>(F191*G191*0.4)/1.055</f>
        <v>2.6161137440758298</v>
      </c>
      <c r="I191" s="34">
        <f t="shared" si="12"/>
        <v>6.2790000000000008</v>
      </c>
      <c r="J191"/>
      <c r="K191"/>
      <c r="L191"/>
    </row>
    <row r="192" spans="1:12" s="26" customFormat="1" x14ac:dyDescent="0.25">
      <c r="A192" s="25" t="s">
        <v>1172</v>
      </c>
      <c r="B192" s="27" t="s">
        <v>3167</v>
      </c>
      <c r="C192" s="24" t="s">
        <v>3168</v>
      </c>
      <c r="D192" s="24" t="s">
        <v>509</v>
      </c>
      <c r="E192" s="24">
        <v>9</v>
      </c>
      <c r="F192" s="35">
        <v>1</v>
      </c>
      <c r="G192" s="38">
        <v>9.9</v>
      </c>
      <c r="H192" s="44">
        <f>(F192*G192*0.25)/1.055</f>
        <v>2.3459715639810428</v>
      </c>
      <c r="I192" s="35">
        <f t="shared" si="12"/>
        <v>9.0090000000000003</v>
      </c>
      <c r="J192" s="24"/>
      <c r="K192" s="24"/>
      <c r="L192"/>
    </row>
    <row r="193" spans="1:12" s="26" customFormat="1" x14ac:dyDescent="0.25">
      <c r="A193" s="1" t="s">
        <v>1172</v>
      </c>
      <c r="B193" s="6" t="s">
        <v>4731</v>
      </c>
      <c r="C193" t="s">
        <v>4732</v>
      </c>
      <c r="D193" t="s">
        <v>425</v>
      </c>
      <c r="E193">
        <v>3</v>
      </c>
      <c r="F193" s="34">
        <v>1</v>
      </c>
      <c r="G193" s="10">
        <v>9.9499999999999993</v>
      </c>
      <c r="H193" s="43">
        <f>(F193*G193*0.5)/1.055</f>
        <v>4.7156398104265405</v>
      </c>
      <c r="I193" s="34">
        <f t="shared" si="12"/>
        <v>9.0544999999999991</v>
      </c>
      <c r="J193"/>
      <c r="K193"/>
      <c r="L193"/>
    </row>
    <row r="194" spans="1:12" s="26" customFormat="1" x14ac:dyDescent="0.25">
      <c r="A194" s="1" t="s">
        <v>1172</v>
      </c>
      <c r="B194" s="6" t="s">
        <v>1494</v>
      </c>
      <c r="C194" t="s">
        <v>644</v>
      </c>
      <c r="D194" t="s">
        <v>458</v>
      </c>
      <c r="E194">
        <v>9</v>
      </c>
      <c r="F194" s="34">
        <v>1</v>
      </c>
      <c r="G194" s="10">
        <v>12.9</v>
      </c>
      <c r="H194" s="43">
        <f>(F194*G194*0.4)/1.055</f>
        <v>4.8909952606635079</v>
      </c>
      <c r="I194" s="34">
        <f t="shared" si="12"/>
        <v>11.739000000000001</v>
      </c>
      <c r="J194"/>
      <c r="K194"/>
      <c r="L194"/>
    </row>
    <row r="195" spans="1:12" s="26" customFormat="1" x14ac:dyDescent="0.25">
      <c r="A195" s="1" t="s">
        <v>1172</v>
      </c>
      <c r="B195" s="6" t="s">
        <v>4640</v>
      </c>
      <c r="C195" t="s">
        <v>4641</v>
      </c>
      <c r="D195" t="s">
        <v>425</v>
      </c>
      <c r="E195">
        <v>9</v>
      </c>
      <c r="F195" s="34">
        <v>1</v>
      </c>
      <c r="G195" s="10">
        <v>9.9499999999999993</v>
      </c>
      <c r="H195" s="43">
        <f>(F195*G195*0.5)/1.055</f>
        <v>4.7156398104265405</v>
      </c>
      <c r="I195" s="34">
        <f t="shared" si="12"/>
        <v>9.0544999999999991</v>
      </c>
      <c r="J195"/>
      <c r="K195"/>
      <c r="L195"/>
    </row>
    <row r="196" spans="1:12" s="24" customFormat="1" x14ac:dyDescent="0.25">
      <c r="A196" s="1" t="s">
        <v>1172</v>
      </c>
      <c r="B196" s="6" t="s">
        <v>4735</v>
      </c>
      <c r="C196" t="s">
        <v>4736</v>
      </c>
      <c r="D196" t="s">
        <v>458</v>
      </c>
      <c r="E196">
        <v>3</v>
      </c>
      <c r="F196" s="34">
        <v>1</v>
      </c>
      <c r="G196" s="10">
        <v>5.9</v>
      </c>
      <c r="H196" s="43">
        <f>(F196*G196*0.5)/1.055</f>
        <v>2.7962085308056874</v>
      </c>
      <c r="I196" s="34">
        <f t="shared" si="12"/>
        <v>5.3690000000000007</v>
      </c>
      <c r="J196"/>
      <c r="K196"/>
      <c r="L196"/>
    </row>
    <row r="197" spans="1:12" s="26" customFormat="1" x14ac:dyDescent="0.25">
      <c r="A197" s="1" t="s">
        <v>1172</v>
      </c>
      <c r="B197" s="6" t="s">
        <v>4643</v>
      </c>
      <c r="C197" t="s">
        <v>4642</v>
      </c>
      <c r="D197" t="s">
        <v>425</v>
      </c>
      <c r="E197">
        <v>9</v>
      </c>
      <c r="F197" s="34">
        <v>1</v>
      </c>
      <c r="G197" s="10">
        <v>3.95</v>
      </c>
      <c r="H197" s="43">
        <f>(F197*G197*0.4)/1.055</f>
        <v>1.4976303317535546</v>
      </c>
      <c r="I197" s="34">
        <f t="shared" si="12"/>
        <v>3.5945000000000005</v>
      </c>
      <c r="J197"/>
      <c r="K197"/>
      <c r="L197"/>
    </row>
    <row r="198" spans="1:12" s="24" customFormat="1" x14ac:dyDescent="0.25">
      <c r="A198" s="25" t="s">
        <v>1060</v>
      </c>
      <c r="B198" s="27" t="s">
        <v>5132</v>
      </c>
      <c r="C198" s="24" t="s">
        <v>5133</v>
      </c>
      <c r="D198" s="24" t="s">
        <v>458</v>
      </c>
      <c r="E198" s="24">
        <v>8</v>
      </c>
      <c r="F198" s="35">
        <v>1</v>
      </c>
      <c r="G198" s="38">
        <v>9</v>
      </c>
      <c r="H198" s="44">
        <f t="shared" ref="H198:H203" si="14">(G198*0.25)/1.055</f>
        <v>2.1327014218009479</v>
      </c>
      <c r="I198" s="35">
        <f t="shared" si="12"/>
        <v>8.19</v>
      </c>
      <c r="K198" s="23"/>
      <c r="L198" s="23"/>
    </row>
    <row r="199" spans="1:12" s="26" customFormat="1" x14ac:dyDescent="0.25">
      <c r="A199" s="25" t="s">
        <v>1060</v>
      </c>
      <c r="B199" s="27" t="s">
        <v>5134</v>
      </c>
      <c r="C199" s="24" t="s">
        <v>5135</v>
      </c>
      <c r="D199" s="24" t="s">
        <v>458</v>
      </c>
      <c r="E199" s="24">
        <v>8</v>
      </c>
      <c r="F199" s="35">
        <v>1</v>
      </c>
      <c r="G199" s="38">
        <v>9</v>
      </c>
      <c r="H199" s="44">
        <f t="shared" si="14"/>
        <v>2.1327014218009479</v>
      </c>
      <c r="I199" s="35">
        <f t="shared" si="12"/>
        <v>8.19</v>
      </c>
      <c r="J199" s="24"/>
      <c r="K199" s="23"/>
      <c r="L199" s="23"/>
    </row>
    <row r="200" spans="1:12" s="26" customFormat="1" x14ac:dyDescent="0.25">
      <c r="A200" s="25" t="s">
        <v>1060</v>
      </c>
      <c r="B200" s="27" t="s">
        <v>4783</v>
      </c>
      <c r="C200" s="24" t="s">
        <v>4784</v>
      </c>
      <c r="D200" s="24" t="s">
        <v>458</v>
      </c>
      <c r="E200" s="24">
        <v>8</v>
      </c>
      <c r="F200" s="35">
        <v>1</v>
      </c>
      <c r="G200" s="38">
        <v>12.9</v>
      </c>
      <c r="H200" s="44">
        <f t="shared" si="14"/>
        <v>3.0568720379146921</v>
      </c>
      <c r="I200" s="35">
        <f t="shared" si="12"/>
        <v>11.739000000000001</v>
      </c>
      <c r="J200" s="24"/>
      <c r="K200" s="23"/>
      <c r="L200" s="23"/>
    </row>
    <row r="201" spans="1:12" s="26" customFormat="1" x14ac:dyDescent="0.25">
      <c r="A201" s="25" t="s">
        <v>1060</v>
      </c>
      <c r="B201" s="27" t="s">
        <v>4801</v>
      </c>
      <c r="C201" s="24" t="s">
        <v>4802</v>
      </c>
      <c r="D201" s="24" t="s">
        <v>458</v>
      </c>
      <c r="E201" s="24">
        <v>8</v>
      </c>
      <c r="F201" s="35">
        <v>1</v>
      </c>
      <c r="G201" s="38">
        <v>13.9</v>
      </c>
      <c r="H201" s="44">
        <f t="shared" si="14"/>
        <v>3.2938388625592419</v>
      </c>
      <c r="I201" s="35">
        <f t="shared" ref="I201:I232" si="15">F201*G201*0.91</f>
        <v>12.649000000000001</v>
      </c>
      <c r="J201" s="24"/>
      <c r="K201" s="23"/>
      <c r="L201" s="23"/>
    </row>
    <row r="202" spans="1:12" s="26" customFormat="1" x14ac:dyDescent="0.25">
      <c r="A202" s="25" t="s">
        <v>1060</v>
      </c>
      <c r="B202" s="27" t="s">
        <v>4221</v>
      </c>
      <c r="C202" s="24" t="s">
        <v>4222</v>
      </c>
      <c r="D202" s="24" t="s">
        <v>458</v>
      </c>
      <c r="E202" s="24">
        <v>8</v>
      </c>
      <c r="F202" s="35">
        <v>1</v>
      </c>
      <c r="G202" s="38">
        <v>11.9</v>
      </c>
      <c r="H202" s="44">
        <f t="shared" si="14"/>
        <v>2.8199052132701423</v>
      </c>
      <c r="I202" s="35">
        <f t="shared" si="15"/>
        <v>10.829000000000001</v>
      </c>
      <c r="J202" s="24"/>
      <c r="K202" s="23"/>
      <c r="L202" s="23"/>
    </row>
    <row r="203" spans="1:12" s="26" customFormat="1" x14ac:dyDescent="0.25">
      <c r="A203" s="25" t="s">
        <v>1060</v>
      </c>
      <c r="B203" s="27" t="s">
        <v>4224</v>
      </c>
      <c r="C203" s="24" t="s">
        <v>4223</v>
      </c>
      <c r="D203" s="24" t="s">
        <v>458</v>
      </c>
      <c r="E203" s="24">
        <v>8</v>
      </c>
      <c r="F203" s="35">
        <v>1</v>
      </c>
      <c r="G203" s="38">
        <v>11.9</v>
      </c>
      <c r="H203" s="44">
        <f t="shared" si="14"/>
        <v>2.8199052132701423</v>
      </c>
      <c r="I203" s="35">
        <f t="shared" si="15"/>
        <v>10.829000000000001</v>
      </c>
      <c r="J203" s="24"/>
      <c r="K203" s="23"/>
      <c r="L203" s="23"/>
    </row>
    <row r="204" spans="1:12" s="26" customFormat="1" x14ac:dyDescent="0.25">
      <c r="A204" s="3" t="s">
        <v>1372</v>
      </c>
      <c r="B204" s="4" t="s">
        <v>4474</v>
      </c>
      <c r="C204" s="2" t="s">
        <v>4475</v>
      </c>
      <c r="D204" s="2" t="s">
        <v>473</v>
      </c>
      <c r="E204" s="2">
        <v>6</v>
      </c>
      <c r="F204" s="32">
        <v>1</v>
      </c>
      <c r="G204" s="17">
        <v>18.5</v>
      </c>
      <c r="H204" s="41">
        <f>(F204*G204*0.25)/1.055</f>
        <v>4.3838862559241711</v>
      </c>
      <c r="I204" s="34">
        <f t="shared" si="15"/>
        <v>16.835000000000001</v>
      </c>
      <c r="J204" s="5"/>
      <c r="K204" s="5"/>
      <c r="L204" s="5"/>
    </row>
    <row r="205" spans="1:12" s="26" customFormat="1" x14ac:dyDescent="0.25">
      <c r="A205" s="3" t="s">
        <v>1372</v>
      </c>
      <c r="B205" s="4" t="s">
        <v>2177</v>
      </c>
      <c r="C205" s="2" t="s">
        <v>2178</v>
      </c>
      <c r="D205" s="2" t="s">
        <v>458</v>
      </c>
      <c r="E205" s="2">
        <v>6</v>
      </c>
      <c r="F205" s="32">
        <v>1</v>
      </c>
      <c r="G205" s="17">
        <v>12.5</v>
      </c>
      <c r="H205" s="41">
        <f>(F205*G205*0.25)/1.055</f>
        <v>2.9620853080568721</v>
      </c>
      <c r="I205" s="34">
        <f t="shared" si="15"/>
        <v>11.375</v>
      </c>
      <c r="J205" s="5"/>
      <c r="K205" s="5"/>
      <c r="L205" s="5"/>
    </row>
    <row r="206" spans="1:12" s="26" customFormat="1" x14ac:dyDescent="0.25">
      <c r="A206" s="3" t="s">
        <v>1372</v>
      </c>
      <c r="B206" s="4" t="s">
        <v>2179</v>
      </c>
      <c r="C206" s="2" t="s">
        <v>2180</v>
      </c>
      <c r="D206" s="2" t="s">
        <v>458</v>
      </c>
      <c r="E206" s="2">
        <v>3</v>
      </c>
      <c r="F206" s="32">
        <v>1</v>
      </c>
      <c r="G206" s="17">
        <v>5.5</v>
      </c>
      <c r="H206" s="41"/>
      <c r="I206" s="34">
        <f t="shared" si="15"/>
        <v>5.0049999999999999</v>
      </c>
      <c r="J206" s="5"/>
      <c r="K206" s="5"/>
      <c r="L206" s="5"/>
    </row>
    <row r="207" spans="1:12" s="26" customFormat="1" x14ac:dyDescent="0.25">
      <c r="A207" s="3" t="s">
        <v>1372</v>
      </c>
      <c r="B207" s="4" t="s">
        <v>2181</v>
      </c>
      <c r="C207" s="2" t="s">
        <v>2182</v>
      </c>
      <c r="D207" s="2" t="s">
        <v>458</v>
      </c>
      <c r="E207" s="2">
        <v>3</v>
      </c>
      <c r="F207" s="32">
        <v>1</v>
      </c>
      <c r="G207" s="17">
        <v>5.5</v>
      </c>
      <c r="H207" s="41"/>
      <c r="I207" s="34">
        <f t="shared" si="15"/>
        <v>5.0049999999999999</v>
      </c>
      <c r="J207" s="5"/>
      <c r="K207" s="5"/>
      <c r="L207" s="5"/>
    </row>
    <row r="208" spans="1:12" s="26" customFormat="1" x14ac:dyDescent="0.25">
      <c r="A208" s="3" t="s">
        <v>1372</v>
      </c>
      <c r="B208" s="4" t="s">
        <v>2183</v>
      </c>
      <c r="C208" s="2" t="s">
        <v>2184</v>
      </c>
      <c r="D208" s="2" t="s">
        <v>458</v>
      </c>
      <c r="E208" s="2">
        <v>3</v>
      </c>
      <c r="F208" s="32">
        <v>1</v>
      </c>
      <c r="G208" s="17">
        <v>5.5</v>
      </c>
      <c r="H208" s="41"/>
      <c r="I208" s="34">
        <f t="shared" si="15"/>
        <v>5.0049999999999999</v>
      </c>
      <c r="J208" s="5"/>
      <c r="K208" s="5"/>
      <c r="L208" s="5"/>
    </row>
    <row r="209" spans="1:12" s="26" customFormat="1" x14ac:dyDescent="0.25">
      <c r="A209" s="3" t="s">
        <v>1372</v>
      </c>
      <c r="B209" s="4" t="s">
        <v>2185</v>
      </c>
      <c r="C209" s="2" t="s">
        <v>2186</v>
      </c>
      <c r="D209" s="2" t="s">
        <v>582</v>
      </c>
      <c r="E209" s="2">
        <v>6</v>
      </c>
      <c r="F209" s="32">
        <v>1</v>
      </c>
      <c r="G209" s="17">
        <v>7</v>
      </c>
      <c r="H209" s="41">
        <f>(F209*G209*0.25)/1.055</f>
        <v>1.6587677725118484</v>
      </c>
      <c r="I209" s="34">
        <f t="shared" si="15"/>
        <v>6.37</v>
      </c>
      <c r="J209" s="5"/>
      <c r="K209" s="5"/>
      <c r="L209" s="5"/>
    </row>
    <row r="210" spans="1:12" s="26" customFormat="1" x14ac:dyDescent="0.25">
      <c r="A210" s="3" t="s">
        <v>1372</v>
      </c>
      <c r="B210" s="4" t="s">
        <v>2187</v>
      </c>
      <c r="C210" s="2" t="s">
        <v>2188</v>
      </c>
      <c r="D210" s="2" t="s">
        <v>458</v>
      </c>
      <c r="E210" s="2">
        <v>6</v>
      </c>
      <c r="F210" s="32">
        <v>1</v>
      </c>
      <c r="G210" s="17">
        <v>12.04</v>
      </c>
      <c r="H210" s="41">
        <f>(F210*G210*0.25)/1.055</f>
        <v>2.8530805687203791</v>
      </c>
      <c r="I210" s="34">
        <f t="shared" si="15"/>
        <v>10.9564</v>
      </c>
      <c r="J210" s="5"/>
      <c r="K210" s="5"/>
      <c r="L210" s="5"/>
    </row>
    <row r="211" spans="1:12" s="26" customFormat="1" x14ac:dyDescent="0.25">
      <c r="A211" s="3" t="s">
        <v>1372</v>
      </c>
      <c r="B211" s="4" t="s">
        <v>4961</v>
      </c>
      <c r="C211" s="2" t="s">
        <v>4962</v>
      </c>
      <c r="D211" s="2" t="s">
        <v>458</v>
      </c>
      <c r="E211" s="2">
        <v>3</v>
      </c>
      <c r="F211" s="32">
        <v>1</v>
      </c>
      <c r="G211" s="17">
        <v>12.5</v>
      </c>
      <c r="H211" s="41">
        <f>(F211*G211*0.25)/1.055</f>
        <v>2.9620853080568721</v>
      </c>
      <c r="I211" s="34">
        <f t="shared" si="15"/>
        <v>11.375</v>
      </c>
      <c r="J211" s="5"/>
      <c r="K211" s="5"/>
      <c r="L211" s="5"/>
    </row>
    <row r="212" spans="1:12" s="26" customFormat="1" x14ac:dyDescent="0.25">
      <c r="A212" s="3" t="s">
        <v>1372</v>
      </c>
      <c r="B212" s="4" t="s">
        <v>4470</v>
      </c>
      <c r="C212" s="2" t="s">
        <v>4471</v>
      </c>
      <c r="D212" s="2" t="s">
        <v>425</v>
      </c>
      <c r="E212" s="2">
        <v>10</v>
      </c>
      <c r="F212" s="32">
        <v>1</v>
      </c>
      <c r="G212" s="17">
        <v>23</v>
      </c>
      <c r="H212" s="41">
        <f>(F212*2.5)/1.055</f>
        <v>2.3696682464454977</v>
      </c>
      <c r="I212" s="34">
        <f t="shared" si="15"/>
        <v>20.93</v>
      </c>
      <c r="J212" s="5"/>
      <c r="K212" s="5"/>
      <c r="L212" s="5"/>
    </row>
    <row r="213" spans="1:12" s="26" customFormat="1" x14ac:dyDescent="0.25">
      <c r="A213" s="3" t="s">
        <v>1372</v>
      </c>
      <c r="B213" s="4" t="s">
        <v>4486</v>
      </c>
      <c r="C213" s="2" t="s">
        <v>4487</v>
      </c>
      <c r="D213" s="2" t="s">
        <v>425</v>
      </c>
      <c r="E213" s="2">
        <v>10</v>
      </c>
      <c r="F213" s="32">
        <v>1</v>
      </c>
      <c r="G213" s="17">
        <v>35</v>
      </c>
      <c r="H213" s="41">
        <f>(F213*5)/1.055</f>
        <v>4.7393364928909953</v>
      </c>
      <c r="I213" s="34">
        <f t="shared" si="15"/>
        <v>31.85</v>
      </c>
      <c r="J213" s="5"/>
      <c r="K213" s="5"/>
      <c r="L213" s="5"/>
    </row>
    <row r="214" spans="1:12" s="26" customFormat="1" x14ac:dyDescent="0.25">
      <c r="A214" s="3" t="s">
        <v>1372</v>
      </c>
      <c r="B214" s="4" t="s">
        <v>376</v>
      </c>
      <c r="C214" s="2" t="s">
        <v>377</v>
      </c>
      <c r="D214" s="2" t="s">
        <v>425</v>
      </c>
      <c r="E214" s="2">
        <v>10</v>
      </c>
      <c r="F214" s="32">
        <v>1</v>
      </c>
      <c r="G214" s="17">
        <v>12</v>
      </c>
      <c r="H214" s="41">
        <f>(F214*2.5)/1.055</f>
        <v>2.3696682464454977</v>
      </c>
      <c r="I214" s="34">
        <f t="shared" si="15"/>
        <v>10.92</v>
      </c>
      <c r="J214" s="5"/>
      <c r="K214" s="2"/>
      <c r="L214" s="5"/>
    </row>
    <row r="215" spans="1:12" s="26" customFormat="1" x14ac:dyDescent="0.25">
      <c r="A215" s="3" t="s">
        <v>1372</v>
      </c>
      <c r="B215" s="4" t="s">
        <v>3591</v>
      </c>
      <c r="C215" s="2" t="s">
        <v>3592</v>
      </c>
      <c r="D215" s="2" t="s">
        <v>425</v>
      </c>
      <c r="E215" s="2">
        <v>10</v>
      </c>
      <c r="F215" s="32">
        <v>1</v>
      </c>
      <c r="G215" s="17">
        <v>14</v>
      </c>
      <c r="H215" s="41">
        <f>(F215*2.5)/1.055</f>
        <v>2.3696682464454977</v>
      </c>
      <c r="I215" s="34">
        <f t="shared" si="15"/>
        <v>12.74</v>
      </c>
      <c r="J215" s="5"/>
      <c r="K215" s="5"/>
      <c r="L215" s="2"/>
    </row>
    <row r="216" spans="1:12" s="26" customFormat="1" x14ac:dyDescent="0.25">
      <c r="A216" s="3" t="s">
        <v>1372</v>
      </c>
      <c r="B216" s="4" t="s">
        <v>2192</v>
      </c>
      <c r="C216" s="2" t="s">
        <v>2193</v>
      </c>
      <c r="D216" s="2" t="s">
        <v>458</v>
      </c>
      <c r="E216" s="2">
        <v>6</v>
      </c>
      <c r="F216" s="32">
        <v>1</v>
      </c>
      <c r="G216" s="17">
        <v>12.5</v>
      </c>
      <c r="H216" s="41">
        <f>(F216*G216*0.25)/1.055</f>
        <v>2.9620853080568721</v>
      </c>
      <c r="I216" s="34">
        <f t="shared" si="15"/>
        <v>11.375</v>
      </c>
      <c r="J216" s="5"/>
      <c r="K216" s="2"/>
      <c r="L216" s="2"/>
    </row>
    <row r="217" spans="1:12" s="26" customFormat="1" x14ac:dyDescent="0.25">
      <c r="A217" s="3" t="s">
        <v>1372</v>
      </c>
      <c r="B217" s="4" t="s">
        <v>214</v>
      </c>
      <c r="C217" s="2" t="s">
        <v>215</v>
      </c>
      <c r="D217" s="2" t="s">
        <v>582</v>
      </c>
      <c r="E217" s="2">
        <v>11</v>
      </c>
      <c r="F217" s="32">
        <v>1</v>
      </c>
      <c r="G217" s="17">
        <v>18.3</v>
      </c>
      <c r="H217" s="41">
        <f>(F217*G217*0.25)/1.055</f>
        <v>4.3364928909952614</v>
      </c>
      <c r="I217" s="34">
        <f t="shared" si="15"/>
        <v>16.653000000000002</v>
      </c>
      <c r="J217" s="5"/>
      <c r="K217"/>
      <c r="L217"/>
    </row>
    <row r="218" spans="1:12" s="26" customFormat="1" x14ac:dyDescent="0.25">
      <c r="A218" s="3" t="s">
        <v>1372</v>
      </c>
      <c r="B218" s="4" t="s">
        <v>3526</v>
      </c>
      <c r="C218" s="2" t="s">
        <v>3527</v>
      </c>
      <c r="D218" s="2" t="s">
        <v>425</v>
      </c>
      <c r="E218" s="2">
        <v>3</v>
      </c>
      <c r="F218" s="32">
        <v>1</v>
      </c>
      <c r="G218" s="17">
        <v>4</v>
      </c>
      <c r="H218" s="41">
        <f>(F218*1)/1.055</f>
        <v>0.94786729857819907</v>
      </c>
      <c r="I218" s="34">
        <f t="shared" si="15"/>
        <v>3.64</v>
      </c>
      <c r="J218" s="5"/>
      <c r="K218"/>
      <c r="L218"/>
    </row>
    <row r="219" spans="1:12" s="26" customFormat="1" x14ac:dyDescent="0.25">
      <c r="A219" s="3" t="s">
        <v>1372</v>
      </c>
      <c r="B219" s="4" t="s">
        <v>2199</v>
      </c>
      <c r="C219" s="2" t="s">
        <v>2200</v>
      </c>
      <c r="D219" s="2" t="s">
        <v>458</v>
      </c>
      <c r="E219" s="2">
        <v>10</v>
      </c>
      <c r="F219" s="32">
        <v>1</v>
      </c>
      <c r="G219" s="17">
        <v>12</v>
      </c>
      <c r="H219" s="41">
        <f>(F219*G219*0.25)/1.055</f>
        <v>2.8436018957345972</v>
      </c>
      <c r="I219" s="34">
        <f t="shared" si="15"/>
        <v>10.92</v>
      </c>
      <c r="J219" s="5"/>
      <c r="K219"/>
      <c r="L219"/>
    </row>
    <row r="220" spans="1:12" s="26" customFormat="1" x14ac:dyDescent="0.25">
      <c r="A220" s="3" t="s">
        <v>1372</v>
      </c>
      <c r="B220" s="4" t="s">
        <v>2201</v>
      </c>
      <c r="C220" s="2" t="s">
        <v>2202</v>
      </c>
      <c r="D220" s="2" t="s">
        <v>458</v>
      </c>
      <c r="E220" s="2">
        <v>8</v>
      </c>
      <c r="F220" s="32">
        <v>1</v>
      </c>
      <c r="G220" s="17">
        <v>12</v>
      </c>
      <c r="H220" s="41">
        <f>(F220*G220*0.25)/1.055</f>
        <v>2.8436018957345972</v>
      </c>
      <c r="I220" s="34">
        <f t="shared" si="15"/>
        <v>10.92</v>
      </c>
      <c r="J220" s="5"/>
      <c r="K220"/>
      <c r="L220"/>
    </row>
    <row r="221" spans="1:12" s="26" customFormat="1" x14ac:dyDescent="0.25">
      <c r="A221" s="3" t="s">
        <v>1372</v>
      </c>
      <c r="B221" s="4" t="s">
        <v>378</v>
      </c>
      <c r="C221" s="2" t="s">
        <v>379</v>
      </c>
      <c r="D221" s="2" t="s">
        <v>425</v>
      </c>
      <c r="E221" s="2">
        <v>10</v>
      </c>
      <c r="F221" s="32">
        <v>1</v>
      </c>
      <c r="G221" s="17">
        <v>12</v>
      </c>
      <c r="H221" s="41">
        <f>(F221*2.5)/1.055</f>
        <v>2.3696682464454977</v>
      </c>
      <c r="I221" s="34">
        <f t="shared" si="15"/>
        <v>10.92</v>
      </c>
      <c r="J221" s="5"/>
      <c r="K221"/>
      <c r="L221"/>
    </row>
    <row r="222" spans="1:12" s="26" customFormat="1" x14ac:dyDescent="0.25">
      <c r="A222" s="3" t="s">
        <v>1372</v>
      </c>
      <c r="B222" s="4" t="s">
        <v>3595</v>
      </c>
      <c r="C222" s="2" t="s">
        <v>3596</v>
      </c>
      <c r="D222" s="2" t="s">
        <v>425</v>
      </c>
      <c r="E222" s="2">
        <v>10</v>
      </c>
      <c r="F222" s="32">
        <v>1</v>
      </c>
      <c r="G222" s="17">
        <v>14</v>
      </c>
      <c r="H222" s="41">
        <f>(F222*2.5)/1.055</f>
        <v>2.3696682464454977</v>
      </c>
      <c r="I222" s="34">
        <f t="shared" si="15"/>
        <v>12.74</v>
      </c>
      <c r="J222" s="5"/>
      <c r="K222" s="5"/>
      <c r="L222"/>
    </row>
    <row r="223" spans="1:12" s="26" customFormat="1" x14ac:dyDescent="0.25">
      <c r="A223" s="3" t="s">
        <v>1372</v>
      </c>
      <c r="B223" s="4" t="s">
        <v>3624</v>
      </c>
      <c r="C223" s="2" t="s">
        <v>3625</v>
      </c>
      <c r="D223" s="2" t="s">
        <v>509</v>
      </c>
      <c r="E223" s="2">
        <v>6</v>
      </c>
      <c r="F223" s="32">
        <v>1</v>
      </c>
      <c r="G223" s="17">
        <v>12</v>
      </c>
      <c r="H223" s="41">
        <f>(F223*2.5)/1.055</f>
        <v>2.3696682464454977</v>
      </c>
      <c r="I223" s="34">
        <f t="shared" si="15"/>
        <v>10.92</v>
      </c>
      <c r="J223" s="5"/>
      <c r="K223"/>
      <c r="L223"/>
    </row>
    <row r="224" spans="1:12" s="26" customFormat="1" x14ac:dyDescent="0.25">
      <c r="A224" s="3" t="s">
        <v>1296</v>
      </c>
      <c r="B224" s="4" t="s">
        <v>2207</v>
      </c>
      <c r="C224" s="2" t="s">
        <v>2208</v>
      </c>
      <c r="D224" s="2" t="s">
        <v>458</v>
      </c>
      <c r="E224" s="2">
        <v>5</v>
      </c>
      <c r="F224" s="32">
        <v>1</v>
      </c>
      <c r="G224" s="17">
        <v>13</v>
      </c>
      <c r="H224" s="41">
        <f>(2.5*F224)/1.055</f>
        <v>2.3696682464454977</v>
      </c>
      <c r="I224" s="34">
        <f t="shared" si="15"/>
        <v>11.83</v>
      </c>
      <c r="J224" s="2"/>
      <c r="K224" s="2"/>
      <c r="L224" s="2"/>
    </row>
    <row r="225" spans="1:12" s="26" customFormat="1" x14ac:dyDescent="0.25">
      <c r="A225" s="3" t="s">
        <v>1296</v>
      </c>
      <c r="B225" s="4" t="s">
        <v>744</v>
      </c>
      <c r="C225" s="2" t="s">
        <v>4199</v>
      </c>
      <c r="D225" s="2" t="s">
        <v>458</v>
      </c>
      <c r="E225" s="2">
        <v>10</v>
      </c>
      <c r="F225" s="32">
        <v>1</v>
      </c>
      <c r="G225" s="17">
        <v>12</v>
      </c>
      <c r="H225" s="41">
        <f>(2.5*F225)/1.055</f>
        <v>2.3696682464454977</v>
      </c>
      <c r="I225" s="34">
        <f t="shared" si="15"/>
        <v>10.92</v>
      </c>
      <c r="J225" s="5"/>
      <c r="K225"/>
      <c r="L225"/>
    </row>
    <row r="226" spans="1:12" s="26" customFormat="1" x14ac:dyDescent="0.25">
      <c r="A226" s="3" t="s">
        <v>1296</v>
      </c>
      <c r="B226" s="4" t="s">
        <v>5015</v>
      </c>
      <c r="C226" s="2" t="s">
        <v>5014</v>
      </c>
      <c r="D226" s="2" t="s">
        <v>458</v>
      </c>
      <c r="E226" s="2">
        <v>5</v>
      </c>
      <c r="F226" s="32">
        <v>1</v>
      </c>
      <c r="G226" s="17">
        <v>10.4</v>
      </c>
      <c r="H226" s="41">
        <f>(G226*0.25*F226)/1.055</f>
        <v>2.4644549763033177</v>
      </c>
      <c r="I226" s="34">
        <f t="shared" si="15"/>
        <v>9.4640000000000004</v>
      </c>
      <c r="J226" s="2"/>
      <c r="K226" s="2"/>
      <c r="L226" s="2"/>
    </row>
    <row r="227" spans="1:12" s="26" customFormat="1" x14ac:dyDescent="0.25">
      <c r="A227" s="3" t="s">
        <v>1296</v>
      </c>
      <c r="B227" s="4" t="s">
        <v>5013</v>
      </c>
      <c r="C227" s="2" t="s">
        <v>5014</v>
      </c>
      <c r="D227" s="2" t="s">
        <v>458</v>
      </c>
      <c r="E227" s="2">
        <v>5</v>
      </c>
      <c r="F227" s="32">
        <v>1</v>
      </c>
      <c r="G227" s="17">
        <v>5.2</v>
      </c>
      <c r="H227" s="41">
        <f>(G227*0.25*F227)/1.055</f>
        <v>1.2322274881516588</v>
      </c>
      <c r="I227" s="34">
        <f t="shared" si="15"/>
        <v>4.7320000000000002</v>
      </c>
      <c r="J227" s="2"/>
      <c r="K227" s="2"/>
      <c r="L227" s="2"/>
    </row>
    <row r="228" spans="1:12" s="26" customFormat="1" x14ac:dyDescent="0.25">
      <c r="A228" s="3" t="s">
        <v>1296</v>
      </c>
      <c r="B228" s="4" t="s">
        <v>2211</v>
      </c>
      <c r="C228" s="2" t="s">
        <v>2212</v>
      </c>
      <c r="D228" s="2" t="s">
        <v>458</v>
      </c>
      <c r="E228" s="2">
        <v>5</v>
      </c>
      <c r="F228" s="32">
        <v>1</v>
      </c>
      <c r="G228" s="17">
        <v>8.9</v>
      </c>
      <c r="H228" s="41">
        <f>(G228*0.25*F228)/1.055</f>
        <v>2.109004739336493</v>
      </c>
      <c r="I228" s="34">
        <f t="shared" si="15"/>
        <v>8.0990000000000002</v>
      </c>
      <c r="J228" s="2"/>
      <c r="K228" s="2"/>
      <c r="L228" s="2"/>
    </row>
    <row r="229" spans="1:12" s="26" customFormat="1" x14ac:dyDescent="0.25">
      <c r="A229" s="3" t="s">
        <v>1296</v>
      </c>
      <c r="B229" s="4" t="s">
        <v>5016</v>
      </c>
      <c r="C229" s="2" t="s">
        <v>5017</v>
      </c>
      <c r="D229" s="2" t="s">
        <v>458</v>
      </c>
      <c r="E229" s="2">
        <v>3</v>
      </c>
      <c r="F229" s="32">
        <v>1</v>
      </c>
      <c r="G229" s="17">
        <v>5.2</v>
      </c>
      <c r="H229" s="41">
        <f>(2.5*F229)/1.055</f>
        <v>2.3696682464454977</v>
      </c>
      <c r="I229" s="34">
        <f t="shared" si="15"/>
        <v>4.7320000000000002</v>
      </c>
      <c r="J229" s="5"/>
      <c r="K229" s="2"/>
      <c r="L229" s="2"/>
    </row>
    <row r="230" spans="1:12" s="26" customFormat="1" x14ac:dyDescent="0.25">
      <c r="A230" s="1" t="s">
        <v>1296</v>
      </c>
      <c r="B230" s="6" t="s">
        <v>2217</v>
      </c>
      <c r="C230" t="s">
        <v>2218</v>
      </c>
      <c r="D230" t="s">
        <v>458</v>
      </c>
      <c r="E230">
        <v>9</v>
      </c>
      <c r="F230" s="34">
        <v>1</v>
      </c>
      <c r="G230" s="10">
        <v>8</v>
      </c>
      <c r="H230" s="43">
        <f>(F230*G230*0.4)/1.055</f>
        <v>3.0331753554502372</v>
      </c>
      <c r="I230" s="34">
        <f t="shared" si="15"/>
        <v>7.28</v>
      </c>
      <c r="J230" s="2"/>
      <c r="K230" s="5"/>
      <c r="L230" s="5"/>
    </row>
    <row r="231" spans="1:12" s="26" customFormat="1" x14ac:dyDescent="0.25">
      <c r="A231" s="3" t="s">
        <v>1296</v>
      </c>
      <c r="B231" s="4" t="s">
        <v>1592</v>
      </c>
      <c r="C231" s="2" t="s">
        <v>1593</v>
      </c>
      <c r="D231" s="2" t="s">
        <v>856</v>
      </c>
      <c r="E231" s="2">
        <v>9</v>
      </c>
      <c r="F231" s="32">
        <v>1</v>
      </c>
      <c r="G231" s="17">
        <v>12</v>
      </c>
      <c r="H231" s="41">
        <f>(2.5*F231)/1.055</f>
        <v>2.3696682464454977</v>
      </c>
      <c r="I231" s="34">
        <f t="shared" si="15"/>
        <v>10.92</v>
      </c>
      <c r="J231" s="2"/>
      <c r="K231" s="5"/>
      <c r="L231" s="5"/>
    </row>
    <row r="232" spans="1:12" s="26" customFormat="1" x14ac:dyDescent="0.25">
      <c r="A232" s="3" t="s">
        <v>1296</v>
      </c>
      <c r="B232" s="4" t="s">
        <v>9</v>
      </c>
      <c r="C232" s="2" t="s">
        <v>10</v>
      </c>
      <c r="D232" s="2" t="s">
        <v>458</v>
      </c>
      <c r="E232" s="2">
        <v>4</v>
      </c>
      <c r="F232" s="32">
        <v>1</v>
      </c>
      <c r="G232" s="17">
        <v>11</v>
      </c>
      <c r="H232" s="41">
        <f>(2.5*F232)/1.055</f>
        <v>2.3696682464454977</v>
      </c>
      <c r="I232" s="34">
        <f t="shared" si="15"/>
        <v>10.01</v>
      </c>
      <c r="J232" s="2"/>
      <c r="K232" s="5"/>
      <c r="L232" s="5"/>
    </row>
    <row r="233" spans="1:12" s="26" customFormat="1" x14ac:dyDescent="0.25">
      <c r="A233" s="3" t="s">
        <v>1296</v>
      </c>
      <c r="B233" s="4" t="s">
        <v>4836</v>
      </c>
      <c r="C233" s="2" t="s">
        <v>4837</v>
      </c>
      <c r="D233" s="2" t="s">
        <v>458</v>
      </c>
      <c r="E233" s="2">
        <v>4</v>
      </c>
      <c r="F233" s="32">
        <v>1</v>
      </c>
      <c r="G233" s="17">
        <v>13</v>
      </c>
      <c r="H233" s="41">
        <f>(2.5*F233)/1.055</f>
        <v>2.3696682464454977</v>
      </c>
      <c r="I233" s="34">
        <f t="shared" ref="I233:I257" si="16">F233*G233*0.91</f>
        <v>11.83</v>
      </c>
      <c r="J233"/>
      <c r="K233" s="5"/>
      <c r="L233" s="5"/>
    </row>
    <row r="234" spans="1:12" s="26" customFormat="1" x14ac:dyDescent="0.25">
      <c r="A234" s="7" t="s">
        <v>1296</v>
      </c>
      <c r="B234" s="8" t="s">
        <v>4602</v>
      </c>
      <c r="C234" s="5" t="s">
        <v>2230</v>
      </c>
      <c r="D234" s="5" t="s">
        <v>458</v>
      </c>
      <c r="E234" s="5">
        <v>3</v>
      </c>
      <c r="F234" s="33">
        <v>1</v>
      </c>
      <c r="G234" s="37">
        <v>10</v>
      </c>
      <c r="H234" s="42">
        <f>(F234*G234*0.4)/1.055</f>
        <v>3.7914691943127963</v>
      </c>
      <c r="I234" s="34">
        <f t="shared" si="16"/>
        <v>9.1</v>
      </c>
      <c r="J234" s="2"/>
      <c r="K234" s="5"/>
      <c r="L234" s="5"/>
    </row>
    <row r="235" spans="1:12" s="26" customFormat="1" x14ac:dyDescent="0.25">
      <c r="A235" s="28" t="s">
        <v>1296</v>
      </c>
      <c r="B235" s="8" t="s">
        <v>2231</v>
      </c>
      <c r="C235" s="5" t="s">
        <v>2232</v>
      </c>
      <c r="D235" s="5" t="s">
        <v>458</v>
      </c>
      <c r="E235" s="5">
        <v>9</v>
      </c>
      <c r="F235" s="33">
        <v>1</v>
      </c>
      <c r="G235" s="37">
        <v>8</v>
      </c>
      <c r="H235" s="45">
        <f>(F235*G235*0.25)/1.055</f>
        <v>1.8957345971563981</v>
      </c>
      <c r="I235" s="34">
        <f t="shared" si="16"/>
        <v>7.28</v>
      </c>
      <c r="J235" s="2"/>
      <c r="K235" s="5"/>
      <c r="L235" s="5"/>
    </row>
    <row r="236" spans="1:12" s="24" customFormat="1" x14ac:dyDescent="0.25">
      <c r="A236" s="25" t="s">
        <v>1296</v>
      </c>
      <c r="B236" s="27" t="s">
        <v>4834</v>
      </c>
      <c r="C236" s="24" t="s">
        <v>4835</v>
      </c>
      <c r="D236" s="24" t="s">
        <v>458</v>
      </c>
      <c r="E236" s="24">
        <v>4</v>
      </c>
      <c r="F236" s="35">
        <v>1</v>
      </c>
      <c r="G236" s="38">
        <v>14.5</v>
      </c>
      <c r="H236" s="44">
        <f>(F236*2.5)/1.055</f>
        <v>2.3696682464454977</v>
      </c>
      <c r="I236" s="35">
        <f t="shared" si="16"/>
        <v>13.195</v>
      </c>
      <c r="J236" s="23"/>
      <c r="K236" s="23"/>
      <c r="L236" s="23"/>
    </row>
    <row r="237" spans="1:12" s="26" customFormat="1" x14ac:dyDescent="0.25">
      <c r="A237" s="7" t="s">
        <v>1296</v>
      </c>
      <c r="B237" s="8" t="s">
        <v>2241</v>
      </c>
      <c r="C237" s="5" t="s">
        <v>2242</v>
      </c>
      <c r="D237" s="5" t="s">
        <v>458</v>
      </c>
      <c r="E237" s="5">
        <v>3</v>
      </c>
      <c r="F237" s="33">
        <v>1</v>
      </c>
      <c r="G237" s="37">
        <v>7.5</v>
      </c>
      <c r="H237" s="42">
        <f>(F237*G237*0.4)/1.055</f>
        <v>2.8436018957345972</v>
      </c>
      <c r="I237" s="34">
        <f t="shared" si="16"/>
        <v>6.8250000000000002</v>
      </c>
      <c r="J237" s="5"/>
      <c r="K237" s="5"/>
      <c r="L237" s="5"/>
    </row>
    <row r="238" spans="1:12" s="26" customFormat="1" x14ac:dyDescent="0.25">
      <c r="A238" s="3" t="s">
        <v>1296</v>
      </c>
      <c r="B238" s="4" t="s">
        <v>1594</v>
      </c>
      <c r="C238" s="2" t="s">
        <v>8</v>
      </c>
      <c r="D238" s="2" t="s">
        <v>458</v>
      </c>
      <c r="E238" s="2">
        <v>4</v>
      </c>
      <c r="F238" s="32">
        <v>1</v>
      </c>
      <c r="G238" s="17">
        <v>12</v>
      </c>
      <c r="H238" s="41">
        <f>(2.5*F238)/1.055</f>
        <v>2.3696682464454977</v>
      </c>
      <c r="I238" s="34">
        <f t="shared" si="16"/>
        <v>10.92</v>
      </c>
      <c r="K238" s="2"/>
      <c r="L238" s="2"/>
    </row>
    <row r="239" spans="1:12" s="26" customFormat="1" x14ac:dyDescent="0.25">
      <c r="A239" s="3" t="s">
        <v>1296</v>
      </c>
      <c r="B239" s="4" t="s">
        <v>4832</v>
      </c>
      <c r="C239" s="2" t="s">
        <v>4833</v>
      </c>
      <c r="D239" s="2" t="s">
        <v>458</v>
      </c>
      <c r="E239" s="2">
        <v>4</v>
      </c>
      <c r="F239" s="32">
        <v>1</v>
      </c>
      <c r="G239" s="17">
        <v>14</v>
      </c>
      <c r="H239" s="41">
        <f>(2.5*F239)/1.055</f>
        <v>2.3696682464454977</v>
      </c>
      <c r="I239" s="34">
        <f t="shared" si="16"/>
        <v>12.74</v>
      </c>
      <c r="K239" s="2"/>
      <c r="L239" s="2"/>
    </row>
    <row r="240" spans="1:12" s="26" customFormat="1" x14ac:dyDescent="0.25">
      <c r="A240" s="7" t="s">
        <v>1296</v>
      </c>
      <c r="B240" s="8" t="s">
        <v>4582</v>
      </c>
      <c r="C240" s="5" t="s">
        <v>4583</v>
      </c>
      <c r="D240" s="5" t="s">
        <v>458</v>
      </c>
      <c r="E240" s="5">
        <v>3</v>
      </c>
      <c r="F240" s="33">
        <v>1</v>
      </c>
      <c r="G240" s="37">
        <v>6.9</v>
      </c>
      <c r="H240" s="42">
        <f>(F240*G240*0.4)/1.055</f>
        <v>2.6161137440758298</v>
      </c>
      <c r="I240" s="34">
        <f t="shared" si="16"/>
        <v>6.2790000000000008</v>
      </c>
      <c r="J240" s="2"/>
      <c r="K240" s="2"/>
      <c r="L240" s="2"/>
    </row>
    <row r="241" spans="1:12" s="26" customFormat="1" x14ac:dyDescent="0.25">
      <c r="A241" s="7" t="s">
        <v>1296</v>
      </c>
      <c r="B241" s="8" t="s">
        <v>2249</v>
      </c>
      <c r="C241" s="5" t="s">
        <v>2250</v>
      </c>
      <c r="D241" s="5" t="s">
        <v>458</v>
      </c>
      <c r="E241" s="5">
        <v>3</v>
      </c>
      <c r="F241" s="33">
        <v>1</v>
      </c>
      <c r="G241" s="37">
        <v>6.9</v>
      </c>
      <c r="H241" s="42">
        <f>(F241*G241*0.4)/1.055</f>
        <v>2.6161137440758298</v>
      </c>
      <c r="I241" s="34">
        <f t="shared" si="16"/>
        <v>6.2790000000000008</v>
      </c>
      <c r="J241" s="2"/>
      <c r="K241" s="2"/>
      <c r="L241" s="2"/>
    </row>
    <row r="242" spans="1:12" s="26" customFormat="1" x14ac:dyDescent="0.25">
      <c r="A242" s="1" t="s">
        <v>1296</v>
      </c>
      <c r="B242" s="6" t="s">
        <v>2251</v>
      </c>
      <c r="C242" t="s">
        <v>2252</v>
      </c>
      <c r="D242" t="s">
        <v>458</v>
      </c>
      <c r="E242">
        <v>9</v>
      </c>
      <c r="F242" s="34">
        <v>1</v>
      </c>
      <c r="G242" s="10">
        <v>7.5</v>
      </c>
      <c r="H242" s="43">
        <f>(F242*G242*0.4)/1.055</f>
        <v>2.8436018957345972</v>
      </c>
      <c r="I242" s="34">
        <f t="shared" si="16"/>
        <v>6.8250000000000002</v>
      </c>
      <c r="J242" s="5"/>
      <c r="K242" s="2"/>
      <c r="L242" s="2"/>
    </row>
    <row r="243" spans="1:12" s="26" customFormat="1" x14ac:dyDescent="0.25">
      <c r="A243" s="21" t="s">
        <v>1296</v>
      </c>
      <c r="B243" s="22" t="s">
        <v>2257</v>
      </c>
      <c r="C243" s="23" t="s">
        <v>2258</v>
      </c>
      <c r="D243" s="23" t="s">
        <v>458</v>
      </c>
      <c r="E243" s="23">
        <v>3</v>
      </c>
      <c r="F243" s="31">
        <v>1</v>
      </c>
      <c r="G243" s="30">
        <v>10</v>
      </c>
      <c r="H243" s="40">
        <f>(F243*G243*0.4)/1.055</f>
        <v>3.7914691943127963</v>
      </c>
      <c r="I243" s="35">
        <f t="shared" si="16"/>
        <v>9.1</v>
      </c>
      <c r="J243" s="23"/>
      <c r="K243" s="23"/>
      <c r="L243" s="23"/>
    </row>
    <row r="244" spans="1:12" s="26" customFormat="1" x14ac:dyDescent="0.25">
      <c r="A244" s="25" t="s">
        <v>1296</v>
      </c>
      <c r="B244" s="22" t="s">
        <v>2259</v>
      </c>
      <c r="C244" s="23" t="s">
        <v>2260</v>
      </c>
      <c r="D244" s="23" t="s">
        <v>458</v>
      </c>
      <c r="E244" s="23">
        <v>3</v>
      </c>
      <c r="F244" s="31">
        <v>1</v>
      </c>
      <c r="G244" s="30">
        <v>10</v>
      </c>
      <c r="H244" s="44">
        <f>(F244*G244*0.4)/1.055</f>
        <v>3.7914691943127963</v>
      </c>
      <c r="I244" s="35">
        <f t="shared" si="16"/>
        <v>9.1</v>
      </c>
      <c r="J244" s="23"/>
      <c r="K244" s="23"/>
      <c r="L244" s="23"/>
    </row>
    <row r="245" spans="1:12" s="26" customFormat="1" x14ac:dyDescent="0.25">
      <c r="A245" s="3" t="s">
        <v>1296</v>
      </c>
      <c r="B245" s="4" t="s">
        <v>4581</v>
      </c>
      <c r="C245" s="2" t="s">
        <v>4580</v>
      </c>
      <c r="D245" s="2" t="s">
        <v>458</v>
      </c>
      <c r="E245" s="2">
        <v>10</v>
      </c>
      <c r="F245" s="32">
        <v>1</v>
      </c>
      <c r="G245" s="17">
        <v>18</v>
      </c>
      <c r="H245" s="41">
        <f>(2.5*F245)/1.055</f>
        <v>2.3696682464454977</v>
      </c>
      <c r="I245" s="34">
        <f t="shared" si="16"/>
        <v>16.38</v>
      </c>
      <c r="J245"/>
      <c r="K245"/>
    </row>
    <row r="246" spans="1:12" s="24" customFormat="1" x14ac:dyDescent="0.25">
      <c r="A246" s="7" t="s">
        <v>1296</v>
      </c>
      <c r="B246" s="8" t="s">
        <v>860</v>
      </c>
      <c r="C246" s="5" t="s">
        <v>4584</v>
      </c>
      <c r="D246" s="5" t="s">
        <v>458</v>
      </c>
      <c r="E246" s="5">
        <v>4</v>
      </c>
      <c r="F246" s="33">
        <v>1</v>
      </c>
      <c r="G246" s="37">
        <v>8</v>
      </c>
      <c r="H246" s="42">
        <f>(F246*G246*0.4)/1.055</f>
        <v>3.0331753554502372</v>
      </c>
      <c r="I246" s="34">
        <f t="shared" si="16"/>
        <v>7.28</v>
      </c>
      <c r="J246" s="26"/>
      <c r="K246" s="2"/>
      <c r="L246"/>
    </row>
    <row r="247" spans="1:12" s="26" customFormat="1" x14ac:dyDescent="0.25">
      <c r="A247" s="7" t="s">
        <v>1296</v>
      </c>
      <c r="B247" s="8" t="s">
        <v>2261</v>
      </c>
      <c r="C247" s="5" t="s">
        <v>2262</v>
      </c>
      <c r="D247" s="5" t="s">
        <v>458</v>
      </c>
      <c r="E247" s="5">
        <v>4</v>
      </c>
      <c r="F247" s="33">
        <v>1</v>
      </c>
      <c r="G247" s="37">
        <v>9.9</v>
      </c>
      <c r="H247" s="42">
        <f>(F247*G247*0.4)/1.055</f>
        <v>3.7535545023696688</v>
      </c>
      <c r="I247" s="34">
        <f t="shared" si="16"/>
        <v>9.0090000000000003</v>
      </c>
      <c r="K247" s="2"/>
      <c r="L247"/>
    </row>
    <row r="248" spans="1:12" s="26" customFormat="1" x14ac:dyDescent="0.25">
      <c r="A248" s="3" t="s">
        <v>1296</v>
      </c>
      <c r="B248" s="4" t="s">
        <v>4603</v>
      </c>
      <c r="C248" s="2" t="s">
        <v>4604</v>
      </c>
      <c r="D248" s="2" t="s">
        <v>458</v>
      </c>
      <c r="E248" s="2">
        <v>10</v>
      </c>
      <c r="F248" s="32">
        <v>1</v>
      </c>
      <c r="G248" s="17">
        <v>11.5</v>
      </c>
      <c r="H248" s="41">
        <f>(0.5*F248)/1.055</f>
        <v>0.47393364928909953</v>
      </c>
      <c r="I248" s="34">
        <f t="shared" si="16"/>
        <v>10.465</v>
      </c>
      <c r="J248"/>
      <c r="K248"/>
    </row>
    <row r="249" spans="1:12" s="24" customFormat="1" x14ac:dyDescent="0.25">
      <c r="A249" s="7" t="s">
        <v>1296</v>
      </c>
      <c r="B249" s="4" t="s">
        <v>2265</v>
      </c>
      <c r="C249" s="2" t="s">
        <v>2266</v>
      </c>
      <c r="D249" s="2" t="s">
        <v>458</v>
      </c>
      <c r="E249" s="2">
        <v>4</v>
      </c>
      <c r="F249" s="32">
        <v>1</v>
      </c>
      <c r="G249" s="17">
        <v>12.5</v>
      </c>
      <c r="H249" s="41">
        <f>(2.5*F249)/1.055</f>
        <v>2.3696682464454977</v>
      </c>
      <c r="I249" s="34">
        <f t="shared" si="16"/>
        <v>11.375</v>
      </c>
      <c r="J249" s="5"/>
      <c r="K249" s="26"/>
      <c r="L249" s="26"/>
    </row>
    <row r="250" spans="1:12" s="26" customFormat="1" x14ac:dyDescent="0.25">
      <c r="A250" s="3" t="s">
        <v>1296</v>
      </c>
      <c r="B250" s="4" t="s">
        <v>2267</v>
      </c>
      <c r="C250" s="2" t="s">
        <v>2268</v>
      </c>
      <c r="D250" s="2" t="s">
        <v>458</v>
      </c>
      <c r="E250" s="2">
        <v>3</v>
      </c>
      <c r="F250" s="32">
        <v>1</v>
      </c>
      <c r="G250" s="17">
        <v>6</v>
      </c>
      <c r="H250" s="41">
        <v>0.3</v>
      </c>
      <c r="I250" s="34">
        <f t="shared" si="16"/>
        <v>5.46</v>
      </c>
      <c r="J250" s="5"/>
    </row>
    <row r="251" spans="1:12" s="26" customFormat="1" x14ac:dyDescent="0.25">
      <c r="A251" s="7" t="s">
        <v>1296</v>
      </c>
      <c r="B251" s="6" t="s">
        <v>36</v>
      </c>
      <c r="C251" s="5" t="s">
        <v>37</v>
      </c>
      <c r="D251" s="5" t="s">
        <v>458</v>
      </c>
      <c r="E251" s="5">
        <v>4</v>
      </c>
      <c r="F251" s="33">
        <v>1</v>
      </c>
      <c r="G251" s="37">
        <v>11</v>
      </c>
      <c r="H251" s="43">
        <f>(F251*G251*0.4)/1.055</f>
        <v>4.1706161137440763</v>
      </c>
      <c r="I251" s="34">
        <f t="shared" si="16"/>
        <v>10.01</v>
      </c>
      <c r="J251" s="2"/>
    </row>
    <row r="252" spans="1:12" s="26" customFormat="1" x14ac:dyDescent="0.25">
      <c r="A252" s="21" t="s">
        <v>1296</v>
      </c>
      <c r="B252" s="22" t="s">
        <v>2279</v>
      </c>
      <c r="C252" s="23" t="s">
        <v>2280</v>
      </c>
      <c r="D252" s="23" t="s">
        <v>458</v>
      </c>
      <c r="E252" s="23">
        <v>3</v>
      </c>
      <c r="F252" s="31">
        <v>1</v>
      </c>
      <c r="G252" s="30">
        <v>10</v>
      </c>
      <c r="H252" s="40">
        <f>(F252*2.5)/1.055</f>
        <v>2.3696682464454977</v>
      </c>
      <c r="I252" s="35">
        <f t="shared" si="16"/>
        <v>9.1</v>
      </c>
      <c r="J252" s="23"/>
      <c r="K252" s="23"/>
      <c r="L252" s="23"/>
    </row>
    <row r="253" spans="1:12" s="26" customFormat="1" x14ac:dyDescent="0.25">
      <c r="A253" s="3" t="s">
        <v>1296</v>
      </c>
      <c r="B253" s="4" t="s">
        <v>750</v>
      </c>
      <c r="C253" s="2" t="s">
        <v>751</v>
      </c>
      <c r="D253" s="2" t="s">
        <v>458</v>
      </c>
      <c r="E253" s="2">
        <v>10</v>
      </c>
      <c r="F253" s="32">
        <v>1</v>
      </c>
      <c r="G253" s="17">
        <v>10</v>
      </c>
      <c r="H253" s="41">
        <f>(0.5*F253)/1.055</f>
        <v>0.47393364928909953</v>
      </c>
      <c r="I253" s="34">
        <f t="shared" si="16"/>
        <v>9.1</v>
      </c>
      <c r="J253" s="5"/>
      <c r="K253" s="5"/>
      <c r="L253" s="5"/>
    </row>
    <row r="254" spans="1:12" s="26" customFormat="1" x14ac:dyDescent="0.25">
      <c r="A254" s="21" t="s">
        <v>1296</v>
      </c>
      <c r="B254" s="22" t="s">
        <v>2281</v>
      </c>
      <c r="C254" s="23" t="s">
        <v>2282</v>
      </c>
      <c r="D254" s="23" t="s">
        <v>458</v>
      </c>
      <c r="E254" s="23">
        <v>3</v>
      </c>
      <c r="F254" s="31">
        <v>1</v>
      </c>
      <c r="G254" s="30">
        <v>5.2</v>
      </c>
      <c r="H254" s="40">
        <f>(F254*G254*0.4)/1.055</f>
        <v>1.9715639810426542</v>
      </c>
      <c r="I254" s="35">
        <f t="shared" si="16"/>
        <v>4.7320000000000002</v>
      </c>
      <c r="J254" s="23"/>
      <c r="K254" s="23"/>
      <c r="L254" s="23"/>
    </row>
    <row r="255" spans="1:12" s="26" customFormat="1" x14ac:dyDescent="0.25">
      <c r="A255" s="3" t="s">
        <v>1296</v>
      </c>
      <c r="B255" s="4" t="s">
        <v>4923</v>
      </c>
      <c r="C255" s="2" t="s">
        <v>4924</v>
      </c>
      <c r="D255" s="2" t="s">
        <v>458</v>
      </c>
      <c r="E255" s="2">
        <v>2</v>
      </c>
      <c r="F255" s="32">
        <v>1</v>
      </c>
      <c r="G255" s="17">
        <v>14.5</v>
      </c>
      <c r="H255" s="41">
        <f t="shared" ref="H255:H260" si="17">(2.5*F255)/1.055</f>
        <v>2.3696682464454977</v>
      </c>
      <c r="I255" s="34">
        <f t="shared" si="16"/>
        <v>13.195</v>
      </c>
      <c r="J255" s="2"/>
      <c r="K255" s="23"/>
      <c r="L255" s="23"/>
    </row>
    <row r="256" spans="1:12" s="24" customFormat="1" x14ac:dyDescent="0.25">
      <c r="A256" s="3" t="s">
        <v>1296</v>
      </c>
      <c r="B256" s="4" t="s">
        <v>4830</v>
      </c>
      <c r="C256" s="2" t="s">
        <v>4831</v>
      </c>
      <c r="D256" s="2" t="s">
        <v>458</v>
      </c>
      <c r="E256" s="2">
        <v>2</v>
      </c>
      <c r="F256" s="32">
        <v>1</v>
      </c>
      <c r="G256" s="17">
        <v>13</v>
      </c>
      <c r="H256" s="41">
        <f t="shared" si="17"/>
        <v>2.3696682464454977</v>
      </c>
      <c r="I256" s="34">
        <f t="shared" si="16"/>
        <v>11.83</v>
      </c>
      <c r="J256" s="2"/>
      <c r="K256" s="23"/>
      <c r="L256" s="23"/>
    </row>
    <row r="257" spans="1:12" s="24" customFormat="1" x14ac:dyDescent="0.25">
      <c r="A257" s="3" t="s">
        <v>1296</v>
      </c>
      <c r="B257" s="4" t="s">
        <v>2283</v>
      </c>
      <c r="C257" s="2" t="s">
        <v>2284</v>
      </c>
      <c r="D257" s="2" t="s">
        <v>458</v>
      </c>
      <c r="E257" s="2">
        <v>8</v>
      </c>
      <c r="F257" s="32">
        <v>1</v>
      </c>
      <c r="G257" s="17">
        <v>13.5</v>
      </c>
      <c r="H257" s="41">
        <f t="shared" si="17"/>
        <v>2.3696682464454977</v>
      </c>
      <c r="I257" s="34">
        <f t="shared" si="16"/>
        <v>12.285</v>
      </c>
      <c r="J257"/>
      <c r="K257" s="5"/>
      <c r="L257" s="5"/>
    </row>
    <row r="258" spans="1:12" s="26" customFormat="1" x14ac:dyDescent="0.25">
      <c r="A258" s="3" t="s">
        <v>1296</v>
      </c>
      <c r="B258" s="4" t="s">
        <v>3086</v>
      </c>
      <c r="C258" s="2" t="s">
        <v>3087</v>
      </c>
      <c r="D258" s="2" t="s">
        <v>458</v>
      </c>
      <c r="E258" s="2">
        <v>3</v>
      </c>
      <c r="F258" s="32">
        <v>1</v>
      </c>
      <c r="G258" s="17">
        <v>12</v>
      </c>
      <c r="H258" s="41">
        <f t="shared" si="17"/>
        <v>2.3696682464454977</v>
      </c>
      <c r="I258" s="34"/>
      <c r="K258" s="5"/>
      <c r="L258" s="5"/>
    </row>
    <row r="259" spans="1:12" s="26" customFormat="1" x14ac:dyDescent="0.25">
      <c r="A259" s="3" t="s">
        <v>1296</v>
      </c>
      <c r="B259" s="4" t="s">
        <v>748</v>
      </c>
      <c r="C259" s="2" t="s">
        <v>749</v>
      </c>
      <c r="D259" s="2" t="s">
        <v>458</v>
      </c>
      <c r="E259" s="2">
        <v>5</v>
      </c>
      <c r="F259" s="32">
        <v>1</v>
      </c>
      <c r="G259" s="17">
        <v>12</v>
      </c>
      <c r="H259" s="41">
        <f t="shared" si="17"/>
        <v>2.3696682464454977</v>
      </c>
      <c r="I259" s="34">
        <f>F259*G259*0.91</f>
        <v>10.92</v>
      </c>
      <c r="K259" s="5"/>
      <c r="L259" s="5"/>
    </row>
    <row r="260" spans="1:12" s="26" customFormat="1" x14ac:dyDescent="0.25">
      <c r="A260" s="3" t="s">
        <v>1296</v>
      </c>
      <c r="B260" s="4" t="s">
        <v>753</v>
      </c>
      <c r="C260" s="2" t="s">
        <v>752</v>
      </c>
      <c r="D260" s="2" t="s">
        <v>458</v>
      </c>
      <c r="E260" s="2">
        <v>5</v>
      </c>
      <c r="F260" s="32">
        <v>1</v>
      </c>
      <c r="G260" s="17">
        <v>11</v>
      </c>
      <c r="H260" s="41">
        <f t="shared" si="17"/>
        <v>2.3696682464454977</v>
      </c>
      <c r="I260" s="34">
        <f>F260*G260*0.91</f>
        <v>10.01</v>
      </c>
      <c r="J260" s="2"/>
      <c r="K260" s="5"/>
      <c r="L260" s="5"/>
    </row>
    <row r="261" spans="1:12" s="26" customFormat="1" x14ac:dyDescent="0.25">
      <c r="A261" s="51" t="s">
        <v>1296</v>
      </c>
      <c r="B261" s="47" t="s">
        <v>3102</v>
      </c>
      <c r="C261" s="48" t="s">
        <v>3103</v>
      </c>
      <c r="D261" s="48" t="s">
        <v>458</v>
      </c>
      <c r="E261" s="48">
        <v>6</v>
      </c>
      <c r="F261" s="49">
        <v>1</v>
      </c>
      <c r="G261" s="50">
        <v>12.5</v>
      </c>
      <c r="H261" s="52">
        <f>(F261*G261*0.4)/1.055</f>
        <v>4.7393364928909953</v>
      </c>
      <c r="I261" s="34">
        <f>F261*G261*0.91</f>
        <v>11.375</v>
      </c>
      <c r="J261"/>
      <c r="K261" s="48"/>
      <c r="L261" s="48"/>
    </row>
    <row r="262" spans="1:12" s="26" customFormat="1" x14ac:dyDescent="0.25">
      <c r="A262" s="21" t="s">
        <v>4434</v>
      </c>
      <c r="B262" s="22" t="s">
        <v>4435</v>
      </c>
      <c r="C262" s="23" t="s">
        <v>4438</v>
      </c>
      <c r="D262" s="23"/>
      <c r="E262" s="23"/>
      <c r="F262" s="31">
        <v>1</v>
      </c>
      <c r="G262" s="30">
        <v>19.95</v>
      </c>
      <c r="H262" s="40">
        <f>(F262*G262*0.25)/1.055</f>
        <v>4.7274881516587675</v>
      </c>
      <c r="I262" s="35"/>
      <c r="J262" s="24"/>
      <c r="K262" s="23"/>
      <c r="L262" s="23"/>
    </row>
    <row r="263" spans="1:12" s="24" customFormat="1" x14ac:dyDescent="0.25">
      <c r="A263" s="21" t="s">
        <v>4434</v>
      </c>
      <c r="B263" s="22" t="s">
        <v>5147</v>
      </c>
      <c r="C263" s="23" t="s">
        <v>5148</v>
      </c>
      <c r="D263" s="23"/>
      <c r="E263" s="23"/>
      <c r="F263" s="31">
        <v>1</v>
      </c>
      <c r="G263" s="30">
        <v>24.95</v>
      </c>
      <c r="H263" s="40">
        <f>(F263*G263*0.25)/1.055</f>
        <v>5.9123222748815172</v>
      </c>
      <c r="I263" s="35"/>
      <c r="K263" s="23"/>
      <c r="L263" s="23"/>
    </row>
    <row r="264" spans="1:12" s="24" customFormat="1" x14ac:dyDescent="0.25">
      <c r="A264" s="3" t="s">
        <v>758</v>
      </c>
      <c r="B264" s="4" t="s">
        <v>4913</v>
      </c>
      <c r="C264" s="2" t="s">
        <v>4914</v>
      </c>
      <c r="D264" s="2" t="s">
        <v>458</v>
      </c>
      <c r="E264" s="2">
        <v>8</v>
      </c>
      <c r="F264" s="32">
        <v>1</v>
      </c>
      <c r="G264" s="17">
        <v>16</v>
      </c>
      <c r="H264" s="41"/>
      <c r="I264" s="34">
        <f>F264*G264*0.91</f>
        <v>14.56</v>
      </c>
      <c r="J264" s="26"/>
      <c r="K264"/>
      <c r="L264"/>
    </row>
    <row r="265" spans="1:12" s="24" customFormat="1" x14ac:dyDescent="0.25">
      <c r="A265" s="3" t="s">
        <v>758</v>
      </c>
      <c r="B265" s="4" t="s">
        <v>4840</v>
      </c>
      <c r="C265" s="2" t="s">
        <v>4841</v>
      </c>
      <c r="D265" s="2" t="s">
        <v>458</v>
      </c>
      <c r="E265" s="2">
        <v>5</v>
      </c>
      <c r="F265" s="32">
        <v>1</v>
      </c>
      <c r="G265" s="17">
        <v>14.5</v>
      </c>
      <c r="H265" s="41"/>
      <c r="I265" s="34">
        <f>F265*G265*0.91</f>
        <v>13.195</v>
      </c>
      <c r="J265" s="2"/>
      <c r="K265" s="5"/>
      <c r="L265" s="5"/>
    </row>
    <row r="266" spans="1:12" s="24" customFormat="1" x14ac:dyDescent="0.25">
      <c r="A266" s="3" t="s">
        <v>3408</v>
      </c>
      <c r="B266" s="4" t="s">
        <v>4439</v>
      </c>
      <c r="C266" s="2" t="s">
        <v>4440</v>
      </c>
      <c r="D266" s="2" t="s">
        <v>3410</v>
      </c>
      <c r="E266" s="2">
        <v>9</v>
      </c>
      <c r="F266" s="32">
        <v>1</v>
      </c>
      <c r="G266" s="17">
        <v>8</v>
      </c>
      <c r="H266" s="41"/>
      <c r="I266" s="34"/>
      <c r="J266" s="2"/>
      <c r="K266" s="5"/>
      <c r="L266" s="5"/>
    </row>
    <row r="267" spans="1:12" s="26" customFormat="1" x14ac:dyDescent="0.25">
      <c r="A267" s="3" t="s">
        <v>3408</v>
      </c>
      <c r="B267" s="4" t="s">
        <v>4441</v>
      </c>
      <c r="C267" s="2" t="s">
        <v>4442</v>
      </c>
      <c r="D267" s="2" t="s">
        <v>3410</v>
      </c>
      <c r="E267" s="2">
        <v>9</v>
      </c>
      <c r="F267" s="32">
        <v>1</v>
      </c>
      <c r="G267" s="17">
        <v>8</v>
      </c>
      <c r="H267" s="41"/>
      <c r="I267" s="34"/>
      <c r="J267" s="2"/>
      <c r="K267" s="5"/>
      <c r="L267" s="5"/>
    </row>
    <row r="268" spans="1:12" s="26" customFormat="1" x14ac:dyDescent="0.25">
      <c r="A268" s="3" t="s">
        <v>3408</v>
      </c>
      <c r="B268" s="4" t="s">
        <v>4443</v>
      </c>
      <c r="C268" s="2" t="s">
        <v>4444</v>
      </c>
      <c r="D268" s="2" t="s">
        <v>3410</v>
      </c>
      <c r="E268" s="2">
        <v>9</v>
      </c>
      <c r="F268" s="32">
        <v>1</v>
      </c>
      <c r="G268" s="17">
        <v>8</v>
      </c>
      <c r="H268" s="41"/>
      <c r="I268" s="34"/>
      <c r="J268" s="2"/>
      <c r="K268" s="5"/>
      <c r="L268" s="5"/>
    </row>
    <row r="269" spans="1:12" s="26" customFormat="1" x14ac:dyDescent="0.25">
      <c r="A269" s="3" t="s">
        <v>3408</v>
      </c>
      <c r="B269" s="4" t="s">
        <v>4445</v>
      </c>
      <c r="C269" s="2" t="s">
        <v>2400</v>
      </c>
      <c r="D269" s="2" t="s">
        <v>3410</v>
      </c>
      <c r="E269" s="2">
        <v>9</v>
      </c>
      <c r="F269" s="32">
        <v>1</v>
      </c>
      <c r="G269" s="17">
        <v>8</v>
      </c>
      <c r="H269" s="41"/>
      <c r="I269" s="34"/>
      <c r="J269" s="2"/>
      <c r="K269" s="5"/>
      <c r="L269" s="5"/>
    </row>
    <row r="270" spans="1:12" s="26" customFormat="1" x14ac:dyDescent="0.25">
      <c r="A270" s="3" t="s">
        <v>3408</v>
      </c>
      <c r="B270" s="4" t="s">
        <v>4446</v>
      </c>
      <c r="C270" s="2" t="s">
        <v>4447</v>
      </c>
      <c r="D270" s="2" t="s">
        <v>3410</v>
      </c>
      <c r="E270" s="2">
        <v>9</v>
      </c>
      <c r="F270" s="32">
        <v>1</v>
      </c>
      <c r="G270" s="17">
        <v>8</v>
      </c>
      <c r="H270" s="41"/>
      <c r="I270" s="34"/>
      <c r="J270" s="2"/>
      <c r="K270" s="5"/>
      <c r="L270" s="5"/>
    </row>
    <row r="271" spans="1:12" s="26" customFormat="1" x14ac:dyDescent="0.25">
      <c r="A271" s="3" t="s">
        <v>3408</v>
      </c>
      <c r="B271" s="4" t="s">
        <v>4448</v>
      </c>
      <c r="C271" s="2" t="s">
        <v>4449</v>
      </c>
      <c r="D271" s="2" t="s">
        <v>3410</v>
      </c>
      <c r="E271" s="2">
        <v>9</v>
      </c>
      <c r="F271" s="32">
        <v>1</v>
      </c>
      <c r="G271" s="17">
        <v>8</v>
      </c>
      <c r="H271" s="41"/>
      <c r="I271" s="34"/>
      <c r="J271" s="2"/>
      <c r="K271" s="5"/>
      <c r="L271" s="5"/>
    </row>
    <row r="272" spans="1:12" s="26" customFormat="1" x14ac:dyDescent="0.25">
      <c r="A272" s="3" t="s">
        <v>3408</v>
      </c>
      <c r="B272" s="4" t="s">
        <v>4450</v>
      </c>
      <c r="C272" s="2" t="s">
        <v>4451</v>
      </c>
      <c r="D272" s="2" t="s">
        <v>3410</v>
      </c>
      <c r="E272" s="2">
        <v>9</v>
      </c>
      <c r="F272" s="32">
        <v>1</v>
      </c>
      <c r="G272" s="17">
        <v>8</v>
      </c>
      <c r="H272" s="41"/>
      <c r="I272" s="34"/>
      <c r="J272" s="2"/>
      <c r="K272" s="5"/>
      <c r="L272" s="5"/>
    </row>
    <row r="273" spans="1:12" s="26" customFormat="1" x14ac:dyDescent="0.25">
      <c r="A273" s="3" t="s">
        <v>3408</v>
      </c>
      <c r="B273" s="4" t="s">
        <v>4452</v>
      </c>
      <c r="C273" s="2" t="s">
        <v>4453</v>
      </c>
      <c r="D273" s="2" t="s">
        <v>3410</v>
      </c>
      <c r="E273" s="2">
        <v>9</v>
      </c>
      <c r="F273" s="32">
        <v>1</v>
      </c>
      <c r="G273" s="17">
        <v>8</v>
      </c>
      <c r="H273" s="41"/>
      <c r="I273" s="34"/>
      <c r="J273" s="2"/>
      <c r="K273" s="5"/>
      <c r="L273" s="5"/>
    </row>
    <row r="274" spans="1:12" s="26" customFormat="1" x14ac:dyDescent="0.25">
      <c r="A274" s="3" t="s">
        <v>3408</v>
      </c>
      <c r="B274" s="4" t="s">
        <v>4454</v>
      </c>
      <c r="C274" s="2" t="s">
        <v>4455</v>
      </c>
      <c r="D274" s="2" t="s">
        <v>3410</v>
      </c>
      <c r="E274" s="2">
        <v>9</v>
      </c>
      <c r="F274" s="32">
        <v>1</v>
      </c>
      <c r="G274" s="17">
        <v>8</v>
      </c>
      <c r="H274" s="41"/>
      <c r="I274" s="34"/>
      <c r="J274" s="2"/>
      <c r="K274" s="5"/>
      <c r="L274" s="5"/>
    </row>
    <row r="275" spans="1:12" s="26" customFormat="1" x14ac:dyDescent="0.25">
      <c r="A275" s="3" t="s">
        <v>3408</v>
      </c>
      <c r="B275" s="4" t="s">
        <v>4456</v>
      </c>
      <c r="C275" s="2" t="s">
        <v>4457</v>
      </c>
      <c r="D275" s="2" t="s">
        <v>3410</v>
      </c>
      <c r="E275" s="2">
        <v>9</v>
      </c>
      <c r="F275" s="32">
        <v>1</v>
      </c>
      <c r="G275" s="17">
        <v>8</v>
      </c>
      <c r="H275" s="41"/>
      <c r="I275" s="34"/>
      <c r="J275" s="2"/>
      <c r="K275" s="5"/>
      <c r="L275" s="5"/>
    </row>
    <row r="276" spans="1:12" s="26" customFormat="1" x14ac:dyDescent="0.25">
      <c r="A276" s="3" t="s">
        <v>3408</v>
      </c>
      <c r="B276" s="4" t="s">
        <v>4458</v>
      </c>
      <c r="C276" s="2" t="s">
        <v>4459</v>
      </c>
      <c r="D276" s="2" t="s">
        <v>3410</v>
      </c>
      <c r="E276" s="2">
        <v>9</v>
      </c>
      <c r="F276" s="32">
        <v>1</v>
      </c>
      <c r="G276" s="17">
        <v>8</v>
      </c>
      <c r="H276" s="41"/>
      <c r="I276" s="34"/>
      <c r="J276" s="2"/>
      <c r="K276" s="5"/>
      <c r="L276" s="5"/>
    </row>
    <row r="277" spans="1:12" s="26" customFormat="1" x14ac:dyDescent="0.25">
      <c r="A277" s="3" t="s">
        <v>3408</v>
      </c>
      <c r="B277" s="4" t="s">
        <v>4460</v>
      </c>
      <c r="C277" s="2" t="s">
        <v>4461</v>
      </c>
      <c r="D277" s="2" t="s">
        <v>3410</v>
      </c>
      <c r="E277" s="2">
        <v>9</v>
      </c>
      <c r="F277" s="32">
        <v>1</v>
      </c>
      <c r="G277" s="17">
        <v>8</v>
      </c>
      <c r="H277" s="41"/>
      <c r="I277" s="34"/>
      <c r="J277" s="2"/>
      <c r="K277" s="5"/>
      <c r="L277" s="5"/>
    </row>
    <row r="278" spans="1:12" s="26" customFormat="1" x14ac:dyDescent="0.25">
      <c r="A278" s="3" t="s">
        <v>3307</v>
      </c>
      <c r="B278" s="4" t="s">
        <v>3305</v>
      </c>
      <c r="C278" s="2" t="s">
        <v>3306</v>
      </c>
      <c r="D278" s="2" t="s">
        <v>1889</v>
      </c>
      <c r="E278" s="2">
        <v>9</v>
      </c>
      <c r="F278" s="32">
        <v>1</v>
      </c>
      <c r="G278" s="17">
        <v>5.99</v>
      </c>
      <c r="H278" s="41">
        <f>(F278*G278*0.25)/1.055</f>
        <v>1.4194312796208532</v>
      </c>
      <c r="I278" s="34"/>
      <c r="J278" s="2"/>
      <c r="K278" s="5"/>
      <c r="L278" s="5"/>
    </row>
    <row r="279" spans="1:12" s="26" customFormat="1" x14ac:dyDescent="0.25">
      <c r="A279" s="3" t="s">
        <v>1306</v>
      </c>
      <c r="B279" s="4" t="s">
        <v>2285</v>
      </c>
      <c r="C279" s="2" t="s">
        <v>2286</v>
      </c>
      <c r="D279" s="2" t="s">
        <v>458</v>
      </c>
      <c r="E279" s="2">
        <v>4</v>
      </c>
      <c r="F279" s="32">
        <v>1</v>
      </c>
      <c r="G279" s="17">
        <v>5.95</v>
      </c>
      <c r="H279" s="41">
        <f>(F279*G279*0.25)/1.055</f>
        <v>1.4099526066350712</v>
      </c>
      <c r="I279" s="34">
        <f t="shared" ref="I279:I284" si="18">F279*G279*0.91</f>
        <v>5.4145000000000003</v>
      </c>
      <c r="J279" s="2"/>
      <c r="K279" s="5"/>
      <c r="L279" s="5"/>
    </row>
    <row r="280" spans="1:12" s="26" customFormat="1" x14ac:dyDescent="0.25">
      <c r="A280" s="3" t="s">
        <v>1306</v>
      </c>
      <c r="B280" s="4" t="s">
        <v>1307</v>
      </c>
      <c r="C280" s="2" t="s">
        <v>1308</v>
      </c>
      <c r="D280" s="2" t="s">
        <v>458</v>
      </c>
      <c r="E280" s="2">
        <v>8</v>
      </c>
      <c r="F280" s="32">
        <v>1</v>
      </c>
      <c r="G280" s="17">
        <v>10.5</v>
      </c>
      <c r="H280" s="41">
        <f>(F280*G280*0.25)/1.055</f>
        <v>2.4881516587677726</v>
      </c>
      <c r="I280" s="34">
        <f t="shared" si="18"/>
        <v>9.5549999999999997</v>
      </c>
      <c r="J280" s="2"/>
      <c r="K280" s="5"/>
      <c r="L280" s="5"/>
    </row>
    <row r="281" spans="1:12" s="26" customFormat="1" x14ac:dyDescent="0.25">
      <c r="A281" s="3" t="s">
        <v>1306</v>
      </c>
      <c r="B281" s="4" t="s">
        <v>1595</v>
      </c>
      <c r="C281" s="2" t="s">
        <v>1596</v>
      </c>
      <c r="D281" s="2" t="s">
        <v>458</v>
      </c>
      <c r="E281" s="2">
        <v>4</v>
      </c>
      <c r="F281" s="32">
        <v>1</v>
      </c>
      <c r="G281" s="17">
        <v>11</v>
      </c>
      <c r="H281" s="41">
        <f>(F281*G281*0.25)/1.055</f>
        <v>2.6066350710900474</v>
      </c>
      <c r="I281" s="34">
        <f t="shared" si="18"/>
        <v>10.01</v>
      </c>
      <c r="J281" s="2"/>
      <c r="K281" s="2"/>
      <c r="L281" s="2"/>
    </row>
    <row r="282" spans="1:12" s="26" customFormat="1" x14ac:dyDescent="0.25">
      <c r="A282" s="1" t="s">
        <v>1138</v>
      </c>
      <c r="B282" s="6" t="s">
        <v>4592</v>
      </c>
      <c r="C282" s="5" t="s">
        <v>4593</v>
      </c>
      <c r="D282" s="5" t="s">
        <v>458</v>
      </c>
      <c r="E282" s="5">
        <v>3</v>
      </c>
      <c r="F282" s="34">
        <v>1</v>
      </c>
      <c r="G282" s="10">
        <v>9.9499999999999993</v>
      </c>
      <c r="H282" s="43">
        <f>(F282*G282*0.52)/1.055</f>
        <v>4.9042654028436017</v>
      </c>
      <c r="I282" s="34">
        <f t="shared" si="18"/>
        <v>9.0544999999999991</v>
      </c>
      <c r="J282" s="2"/>
      <c r="K282" s="2"/>
      <c r="L282" s="23"/>
    </row>
    <row r="283" spans="1:12" s="26" customFormat="1" x14ac:dyDescent="0.25">
      <c r="A283" s="25" t="s">
        <v>1138</v>
      </c>
      <c r="B283" s="27" t="s">
        <v>2287</v>
      </c>
      <c r="C283" s="24" t="s">
        <v>2288</v>
      </c>
      <c r="D283" s="24" t="s">
        <v>425</v>
      </c>
      <c r="E283" s="24">
        <v>7</v>
      </c>
      <c r="F283" s="35">
        <v>1</v>
      </c>
      <c r="G283" s="38">
        <v>9.99</v>
      </c>
      <c r="H283" s="44">
        <f>(F283*G283*0.4)/1.055</f>
        <v>3.7876777251184839</v>
      </c>
      <c r="I283" s="35">
        <f t="shared" si="18"/>
        <v>9.0909000000000013</v>
      </c>
      <c r="J283" s="23"/>
      <c r="K283" s="23"/>
      <c r="L283" s="23"/>
    </row>
    <row r="284" spans="1:12" s="26" customFormat="1" x14ac:dyDescent="0.25">
      <c r="A284" s="25" t="s">
        <v>1138</v>
      </c>
      <c r="B284" s="27" t="s">
        <v>1483</v>
      </c>
      <c r="C284" s="24" t="s">
        <v>1484</v>
      </c>
      <c r="D284" s="24" t="s">
        <v>425</v>
      </c>
      <c r="E284" s="24">
        <v>7</v>
      </c>
      <c r="F284" s="35">
        <v>1</v>
      </c>
      <c r="G284" s="38">
        <v>9.99</v>
      </c>
      <c r="H284" s="44">
        <f>(F284*G284*0.52)/1.055</f>
        <v>4.9239810426540283</v>
      </c>
      <c r="I284" s="35">
        <f t="shared" si="18"/>
        <v>9.0909000000000013</v>
      </c>
      <c r="J284" s="23"/>
      <c r="K284" s="23"/>
      <c r="L284" s="23"/>
    </row>
    <row r="285" spans="1:12" s="26" customFormat="1" x14ac:dyDescent="0.25">
      <c r="A285" s="1" t="s">
        <v>1138</v>
      </c>
      <c r="B285" s="6" t="s">
        <v>4536</v>
      </c>
      <c r="C285" t="s">
        <v>4537</v>
      </c>
      <c r="D285" t="s">
        <v>458</v>
      </c>
      <c r="E285">
        <v>6</v>
      </c>
      <c r="F285" s="34">
        <v>1</v>
      </c>
      <c r="G285" s="10">
        <v>9.9499999999999993</v>
      </c>
      <c r="H285" s="43">
        <f>(F285*G285*0.4)/1.055</f>
        <v>3.7725118483412325</v>
      </c>
      <c r="I285" s="34"/>
      <c r="J285" s="2"/>
      <c r="K285" s="2"/>
      <c r="L285" s="2"/>
    </row>
    <row r="286" spans="1:12" s="26" customFormat="1" x14ac:dyDescent="0.25">
      <c r="A286" s="1" t="s">
        <v>1138</v>
      </c>
      <c r="B286" s="6" t="s">
        <v>4528</v>
      </c>
      <c r="C286" s="5" t="s">
        <v>4529</v>
      </c>
      <c r="D286" s="5" t="s">
        <v>2291</v>
      </c>
      <c r="E286" s="5">
        <v>3</v>
      </c>
      <c r="F286" s="34">
        <v>1</v>
      </c>
      <c r="G286" s="10">
        <v>3.95</v>
      </c>
      <c r="H286" s="43">
        <f>(F286*G286*0.52)/1.055</f>
        <v>1.9469194312796212</v>
      </c>
      <c r="I286" s="34">
        <f t="shared" ref="I286:I296" si="19">F286*G286*0.91</f>
        <v>3.5945000000000005</v>
      </c>
      <c r="J286" s="2"/>
      <c r="K286" s="23"/>
      <c r="L286" s="2"/>
    </row>
    <row r="287" spans="1:12" s="26" customFormat="1" x14ac:dyDescent="0.25">
      <c r="A287" s="3" t="s">
        <v>1138</v>
      </c>
      <c r="B287" s="4" t="s">
        <v>4955</v>
      </c>
      <c r="C287" s="2" t="s">
        <v>4956</v>
      </c>
      <c r="D287" s="2" t="s">
        <v>458</v>
      </c>
      <c r="E287" s="2">
        <v>3</v>
      </c>
      <c r="F287" s="32">
        <v>1</v>
      </c>
      <c r="G287" s="17">
        <v>7.95</v>
      </c>
      <c r="H287" s="41">
        <f>(F287*G287*0.2)/1.055</f>
        <v>1.5071090047393367</v>
      </c>
      <c r="I287" s="34">
        <f t="shared" si="19"/>
        <v>7.2345000000000006</v>
      </c>
      <c r="J287"/>
      <c r="K287" s="2"/>
      <c r="L287" s="5"/>
    </row>
    <row r="288" spans="1:12" s="26" customFormat="1" x14ac:dyDescent="0.25">
      <c r="A288" s="25" t="s">
        <v>1138</v>
      </c>
      <c r="B288" s="27" t="s">
        <v>2292</v>
      </c>
      <c r="C288" s="24" t="s">
        <v>2293</v>
      </c>
      <c r="D288" s="24" t="s">
        <v>458</v>
      </c>
      <c r="E288" s="24">
        <v>4</v>
      </c>
      <c r="F288" s="35">
        <v>1</v>
      </c>
      <c r="G288" s="38">
        <v>9.9499999999999993</v>
      </c>
      <c r="H288" s="44">
        <f>(F288*G288*0.25)/1.055</f>
        <v>2.3578199052132702</v>
      </c>
      <c r="I288" s="34">
        <f t="shared" si="19"/>
        <v>9.0544999999999991</v>
      </c>
      <c r="J288" s="2"/>
      <c r="K288" s="5"/>
      <c r="L288" s="5"/>
    </row>
    <row r="289" spans="1:12" s="26" customFormat="1" x14ac:dyDescent="0.25">
      <c r="A289" s="1" t="s">
        <v>1138</v>
      </c>
      <c r="B289" s="6" t="s">
        <v>577</v>
      </c>
      <c r="C289" t="s">
        <v>578</v>
      </c>
      <c r="D289" t="s">
        <v>509</v>
      </c>
      <c r="E289">
        <v>6</v>
      </c>
      <c r="F289" s="34">
        <v>1</v>
      </c>
      <c r="G289" s="10">
        <v>9.9499999999999993</v>
      </c>
      <c r="H289" s="43">
        <v>0</v>
      </c>
      <c r="I289" s="34">
        <f t="shared" si="19"/>
        <v>9.0544999999999991</v>
      </c>
      <c r="J289" s="2"/>
      <c r="K289" s="2"/>
      <c r="L289" s="2"/>
    </row>
    <row r="290" spans="1:12" s="26" customFormat="1" x14ac:dyDescent="0.25">
      <c r="A290" s="1" t="s">
        <v>1138</v>
      </c>
      <c r="B290" s="6" t="s">
        <v>2294</v>
      </c>
      <c r="C290" t="s">
        <v>2295</v>
      </c>
      <c r="D290" t="s">
        <v>458</v>
      </c>
      <c r="E290">
        <v>6</v>
      </c>
      <c r="F290" s="34">
        <v>1</v>
      </c>
      <c r="G290" s="10">
        <v>14.95</v>
      </c>
      <c r="H290" s="44">
        <f>(F290*G290*0.4/1.055)</f>
        <v>5.6682464454976307</v>
      </c>
      <c r="I290" s="34">
        <f t="shared" si="19"/>
        <v>13.6045</v>
      </c>
      <c r="J290" s="2"/>
      <c r="K290" s="2"/>
      <c r="L290" s="2"/>
    </row>
    <row r="291" spans="1:12" s="26" customFormat="1" x14ac:dyDescent="0.25">
      <c r="A291" s="1" t="s">
        <v>1138</v>
      </c>
      <c r="B291" s="6" t="s">
        <v>2296</v>
      </c>
      <c r="C291" t="s">
        <v>2297</v>
      </c>
      <c r="D291" t="s">
        <v>2291</v>
      </c>
      <c r="E291">
        <v>3</v>
      </c>
      <c r="F291" s="34">
        <v>1</v>
      </c>
      <c r="G291" s="10">
        <v>3.95</v>
      </c>
      <c r="H291" s="43">
        <f>(F291*G291*0.58*0.91)/1.055</f>
        <v>1.9761232227488152</v>
      </c>
      <c r="I291" s="34">
        <f t="shared" si="19"/>
        <v>3.5945000000000005</v>
      </c>
      <c r="J291" s="2"/>
      <c r="K291" s="2"/>
      <c r="L291" s="2"/>
    </row>
    <row r="292" spans="1:12" s="26" customFormat="1" x14ac:dyDescent="0.25">
      <c r="A292" s="1" t="s">
        <v>1138</v>
      </c>
      <c r="B292" s="6" t="s">
        <v>1141</v>
      </c>
      <c r="C292" t="s">
        <v>1142</v>
      </c>
      <c r="D292" t="s">
        <v>458</v>
      </c>
      <c r="E292">
        <v>4</v>
      </c>
      <c r="F292" s="34">
        <v>1</v>
      </c>
      <c r="G292" s="10">
        <v>7.9</v>
      </c>
      <c r="H292" s="43">
        <f>(F292*G292*0.52)/1.055</f>
        <v>3.8938388625592424</v>
      </c>
      <c r="I292" s="34">
        <f t="shared" si="19"/>
        <v>7.1890000000000009</v>
      </c>
      <c r="J292" s="5"/>
      <c r="K292" s="2"/>
      <c r="L292" s="2"/>
    </row>
    <row r="293" spans="1:12" s="26" customFormat="1" x14ac:dyDescent="0.25">
      <c r="A293" s="7" t="s">
        <v>1138</v>
      </c>
      <c r="B293" s="8" t="s">
        <v>4534</v>
      </c>
      <c r="C293" s="5" t="s">
        <v>4535</v>
      </c>
      <c r="D293" s="5" t="s">
        <v>458</v>
      </c>
      <c r="E293" s="5">
        <v>3</v>
      </c>
      <c r="F293" s="33">
        <v>1</v>
      </c>
      <c r="G293" s="37">
        <v>9.9499999999999993</v>
      </c>
      <c r="H293" s="43">
        <f>(F293*G293*0.4)/1.055</f>
        <v>3.7725118483412325</v>
      </c>
      <c r="I293" s="34">
        <f t="shared" si="19"/>
        <v>9.0544999999999991</v>
      </c>
      <c r="J293" s="5"/>
      <c r="K293" s="2"/>
      <c r="L293" s="2"/>
    </row>
    <row r="294" spans="1:12" s="26" customFormat="1" x14ac:dyDescent="0.25">
      <c r="A294" s="7" t="s">
        <v>1138</v>
      </c>
      <c r="B294" s="8" t="s">
        <v>5087</v>
      </c>
      <c r="C294" s="5" t="s">
        <v>5088</v>
      </c>
      <c r="D294" s="5" t="s">
        <v>458</v>
      </c>
      <c r="E294" s="5">
        <v>3</v>
      </c>
      <c r="F294" s="33">
        <v>1</v>
      </c>
      <c r="G294" s="37">
        <v>9.9499999999999993</v>
      </c>
      <c r="H294" s="43">
        <f>(F294*G294*0.4)/1.055</f>
        <v>3.7725118483412325</v>
      </c>
      <c r="I294" s="34">
        <f t="shared" si="19"/>
        <v>9.0544999999999991</v>
      </c>
      <c r="J294" s="5"/>
      <c r="K294" s="2"/>
      <c r="L294" s="2"/>
    </row>
    <row r="295" spans="1:12" s="26" customFormat="1" x14ac:dyDescent="0.25">
      <c r="A295" s="3" t="s">
        <v>1138</v>
      </c>
      <c r="B295" s="4" t="s">
        <v>1153</v>
      </c>
      <c r="C295" s="2" t="s">
        <v>1152</v>
      </c>
      <c r="D295" s="2" t="s">
        <v>458</v>
      </c>
      <c r="E295" s="2">
        <v>3</v>
      </c>
      <c r="F295" s="32">
        <v>1</v>
      </c>
      <c r="G295" s="17">
        <v>7.9</v>
      </c>
      <c r="H295" s="41">
        <f>(F295*G295*0.2)/1.055</f>
        <v>1.4976303317535546</v>
      </c>
      <c r="I295" s="34">
        <f t="shared" si="19"/>
        <v>7.1890000000000009</v>
      </c>
      <c r="J295" s="2"/>
      <c r="K295" s="2"/>
      <c r="L295" s="2"/>
    </row>
    <row r="296" spans="1:12" s="26" customFormat="1" x14ac:dyDescent="0.25">
      <c r="A296" s="1" t="s">
        <v>1138</v>
      </c>
      <c r="B296" s="8" t="s">
        <v>1466</v>
      </c>
      <c r="C296" s="5" t="s">
        <v>1467</v>
      </c>
      <c r="D296" s="5" t="s">
        <v>458</v>
      </c>
      <c r="E296" s="5">
        <v>4</v>
      </c>
      <c r="F296" s="33">
        <v>1</v>
      </c>
      <c r="G296" s="37">
        <v>7.9</v>
      </c>
      <c r="H296" s="43">
        <f>(F296*G296*0.52)/1.055</f>
        <v>3.8938388625592424</v>
      </c>
      <c r="I296" s="34">
        <f t="shared" si="19"/>
        <v>7.1890000000000009</v>
      </c>
      <c r="J296"/>
      <c r="K296" s="2"/>
      <c r="L296" s="2"/>
    </row>
    <row r="297" spans="1:12" s="26" customFormat="1" x14ac:dyDescent="0.25">
      <c r="A297" s="1" t="s">
        <v>1138</v>
      </c>
      <c r="B297" s="6" t="s">
        <v>4594</v>
      </c>
      <c r="C297" t="s">
        <v>4595</v>
      </c>
      <c r="D297" t="s">
        <v>458</v>
      </c>
      <c r="E297">
        <v>6</v>
      </c>
      <c r="F297" s="34">
        <v>1</v>
      </c>
      <c r="G297" s="10">
        <v>9.9499999999999993</v>
      </c>
      <c r="H297" s="43">
        <f>(F297*G297*0.4)/1.055</f>
        <v>3.7725118483412325</v>
      </c>
      <c r="I297" s="34"/>
      <c r="J297"/>
      <c r="K297" s="2"/>
      <c r="L297" s="2"/>
    </row>
    <row r="298" spans="1:12" s="26" customFormat="1" x14ac:dyDescent="0.25">
      <c r="A298" s="25" t="s">
        <v>1138</v>
      </c>
      <c r="B298" s="27" t="s">
        <v>4993</v>
      </c>
      <c r="C298" s="24" t="s">
        <v>4994</v>
      </c>
      <c r="D298" s="24" t="s">
        <v>425</v>
      </c>
      <c r="E298" s="24">
        <v>6</v>
      </c>
      <c r="F298" s="35">
        <v>1</v>
      </c>
      <c r="G298" s="38">
        <v>19.95</v>
      </c>
      <c r="H298" s="44">
        <f>(F298*G298*0.25)/1.055</f>
        <v>4.7274881516587675</v>
      </c>
      <c r="I298" s="34">
        <f t="shared" ref="I298:I307" si="20">F298*G298*0.91</f>
        <v>18.154499999999999</v>
      </c>
      <c r="J298" s="2"/>
      <c r="K298" s="2"/>
      <c r="L298" s="2"/>
    </row>
    <row r="299" spans="1:12" s="26" customFormat="1" x14ac:dyDescent="0.25">
      <c r="A299" s="1" t="s">
        <v>1138</v>
      </c>
      <c r="B299" s="6" t="s">
        <v>1641</v>
      </c>
      <c r="C299" t="s">
        <v>1642</v>
      </c>
      <c r="D299" t="s">
        <v>425</v>
      </c>
      <c r="E299">
        <v>8</v>
      </c>
      <c r="F299" s="34">
        <v>1</v>
      </c>
      <c r="G299" s="10">
        <v>14.95</v>
      </c>
      <c r="H299" s="43">
        <f>(F299*G299*0.25)/1.055</f>
        <v>3.5426540284360191</v>
      </c>
      <c r="I299" s="34">
        <f t="shared" si="20"/>
        <v>13.6045</v>
      </c>
      <c r="J299" s="2"/>
      <c r="K299" s="2"/>
      <c r="L299" s="2"/>
    </row>
    <row r="300" spans="1:12" s="26" customFormat="1" x14ac:dyDescent="0.25">
      <c r="A300" s="1" t="s">
        <v>1138</v>
      </c>
      <c r="B300" s="6" t="s">
        <v>1164</v>
      </c>
      <c r="C300" t="s">
        <v>1165</v>
      </c>
      <c r="D300" t="s">
        <v>458</v>
      </c>
      <c r="E300">
        <v>3</v>
      </c>
      <c r="F300" s="34">
        <v>1</v>
      </c>
      <c r="G300" s="10">
        <v>7.9</v>
      </c>
      <c r="H300" s="43">
        <f>(F300*G300*0.52)/1.055</f>
        <v>3.8938388625592424</v>
      </c>
      <c r="I300" s="34">
        <f t="shared" si="20"/>
        <v>7.1890000000000009</v>
      </c>
      <c r="J300" s="2"/>
      <c r="K300" s="2"/>
      <c r="L300" s="2"/>
    </row>
    <row r="301" spans="1:12" s="26" customFormat="1" x14ac:dyDescent="0.25">
      <c r="A301" s="1" t="s">
        <v>1138</v>
      </c>
      <c r="B301" s="8" t="s">
        <v>1171</v>
      </c>
      <c r="C301" s="5" t="s">
        <v>1465</v>
      </c>
      <c r="D301" s="5" t="s">
        <v>458</v>
      </c>
      <c r="E301" s="5">
        <v>5</v>
      </c>
      <c r="F301" s="33">
        <v>1</v>
      </c>
      <c r="G301" s="37">
        <v>7.9</v>
      </c>
      <c r="H301" s="43">
        <f>(F301*G301*0.52)/1.055</f>
        <v>3.8938388625592424</v>
      </c>
      <c r="I301" s="34">
        <f t="shared" si="20"/>
        <v>7.1890000000000009</v>
      </c>
      <c r="J301" s="2"/>
      <c r="K301" s="2"/>
      <c r="L301" s="2"/>
    </row>
    <row r="302" spans="1:12" s="26" customFormat="1" x14ac:dyDescent="0.25">
      <c r="A302" s="1" t="s">
        <v>1138</v>
      </c>
      <c r="B302" s="6" t="s">
        <v>1161</v>
      </c>
      <c r="C302" t="s">
        <v>1162</v>
      </c>
      <c r="D302" t="s">
        <v>458</v>
      </c>
      <c r="E302">
        <v>5</v>
      </c>
      <c r="F302" s="34">
        <v>1</v>
      </c>
      <c r="G302" s="10">
        <v>9</v>
      </c>
      <c r="H302" s="43">
        <f>(F302*G302*0.52)/1.055</f>
        <v>4.4360189573459712</v>
      </c>
      <c r="I302" s="34">
        <f t="shared" si="20"/>
        <v>8.19</v>
      </c>
      <c r="J302"/>
      <c r="K302" s="2"/>
      <c r="L302" s="2"/>
    </row>
    <row r="303" spans="1:12" s="26" customFormat="1" x14ac:dyDescent="0.25">
      <c r="A303" s="3" t="s">
        <v>1138</v>
      </c>
      <c r="B303" s="4" t="s">
        <v>1080</v>
      </c>
      <c r="C303" s="2" t="s">
        <v>1081</v>
      </c>
      <c r="D303" s="2" t="s">
        <v>458</v>
      </c>
      <c r="E303" s="2">
        <v>9</v>
      </c>
      <c r="F303" s="32">
        <v>1</v>
      </c>
      <c r="G303" s="17">
        <v>12</v>
      </c>
      <c r="H303" s="41">
        <f>(F303*G303*0.2)/1.055</f>
        <v>2.2748815165876781</v>
      </c>
      <c r="I303" s="34">
        <f t="shared" si="20"/>
        <v>10.92</v>
      </c>
      <c r="J303" s="2"/>
      <c r="K303" s="2"/>
      <c r="L303" s="2"/>
    </row>
    <row r="304" spans="1:12" s="26" customFormat="1" x14ac:dyDescent="0.25">
      <c r="A304" s="1" t="s">
        <v>1138</v>
      </c>
      <c r="B304" s="6" t="s">
        <v>1143</v>
      </c>
      <c r="C304" t="s">
        <v>1144</v>
      </c>
      <c r="D304" t="s">
        <v>458</v>
      </c>
      <c r="E304">
        <v>5</v>
      </c>
      <c r="F304" s="34">
        <v>1</v>
      </c>
      <c r="G304" s="10">
        <v>9.9499999999999993</v>
      </c>
      <c r="H304" s="43">
        <f>(F304*G304*0.52)/1.055</f>
        <v>4.9042654028436017</v>
      </c>
      <c r="I304" s="34">
        <f t="shared" si="20"/>
        <v>9.0544999999999991</v>
      </c>
      <c r="J304" s="2"/>
      <c r="K304" s="2"/>
      <c r="L304" s="2"/>
    </row>
    <row r="305" spans="1:12" s="26" customFormat="1" x14ac:dyDescent="0.25">
      <c r="A305" s="1" t="s">
        <v>1138</v>
      </c>
      <c r="B305" s="6" t="s">
        <v>5072</v>
      </c>
      <c r="C305" t="s">
        <v>5073</v>
      </c>
      <c r="D305" t="s">
        <v>458</v>
      </c>
      <c r="E305">
        <v>5</v>
      </c>
      <c r="F305" s="34">
        <v>1</v>
      </c>
      <c r="G305" s="10">
        <v>9.9499999999999993</v>
      </c>
      <c r="H305" s="43">
        <f>(F305*G305*0.4)/1.055</f>
        <v>3.7725118483412325</v>
      </c>
      <c r="I305" s="34">
        <f t="shared" si="20"/>
        <v>9.0544999999999991</v>
      </c>
      <c r="J305" s="2"/>
      <c r="K305" s="2"/>
      <c r="L305" s="2"/>
    </row>
    <row r="306" spans="1:12" s="26" customFormat="1" x14ac:dyDescent="0.25">
      <c r="A306" s="1" t="s">
        <v>1138</v>
      </c>
      <c r="B306" s="6" t="s">
        <v>574</v>
      </c>
      <c r="C306" t="s">
        <v>575</v>
      </c>
      <c r="D306" t="s">
        <v>509</v>
      </c>
      <c r="E306">
        <v>9</v>
      </c>
      <c r="F306" s="34">
        <v>1</v>
      </c>
      <c r="G306" s="10">
        <v>9.9499999999999993</v>
      </c>
      <c r="H306" s="43">
        <v>0</v>
      </c>
      <c r="I306" s="34">
        <f t="shared" si="20"/>
        <v>9.0544999999999991</v>
      </c>
      <c r="J306" s="2"/>
      <c r="K306" s="23"/>
      <c r="L306" s="2"/>
    </row>
    <row r="307" spans="1:12" s="26" customFormat="1" x14ac:dyDescent="0.25">
      <c r="A307" s="1" t="s">
        <v>1138</v>
      </c>
      <c r="B307" s="6" t="s">
        <v>2302</v>
      </c>
      <c r="C307" t="s">
        <v>2303</v>
      </c>
      <c r="D307" t="s">
        <v>458</v>
      </c>
      <c r="E307">
        <v>3</v>
      </c>
      <c r="F307" s="34">
        <v>1</v>
      </c>
      <c r="G307" s="10">
        <v>8.9499999999999993</v>
      </c>
      <c r="H307" s="43"/>
      <c r="I307" s="34">
        <f t="shared" si="20"/>
        <v>8.144499999999999</v>
      </c>
      <c r="J307" s="2"/>
      <c r="K307" s="2"/>
      <c r="L307" s="2"/>
    </row>
    <row r="308" spans="1:12" s="26" customFormat="1" x14ac:dyDescent="0.25">
      <c r="A308" s="1" t="s">
        <v>1138</v>
      </c>
      <c r="B308" s="6" t="s">
        <v>3067</v>
      </c>
      <c r="C308" t="s">
        <v>3068</v>
      </c>
      <c r="D308" t="s">
        <v>458</v>
      </c>
      <c r="E308">
        <v>8</v>
      </c>
      <c r="F308" s="34">
        <v>1</v>
      </c>
      <c r="G308" s="10">
        <v>14.95</v>
      </c>
      <c r="H308" s="43"/>
      <c r="I308" s="34"/>
      <c r="J308" s="2"/>
      <c r="K308" s="2"/>
      <c r="L308" s="2"/>
    </row>
    <row r="309" spans="1:12" s="26" customFormat="1" x14ac:dyDescent="0.25">
      <c r="A309" s="1" t="s">
        <v>1138</v>
      </c>
      <c r="B309" s="6" t="s">
        <v>1148</v>
      </c>
      <c r="C309" t="s">
        <v>1149</v>
      </c>
      <c r="D309" t="s">
        <v>458</v>
      </c>
      <c r="E309">
        <v>4</v>
      </c>
      <c r="F309" s="34">
        <v>1</v>
      </c>
      <c r="G309" s="10">
        <v>9</v>
      </c>
      <c r="H309" s="43">
        <f>(F309*G309*0.52)/1.055</f>
        <v>4.4360189573459712</v>
      </c>
      <c r="I309" s="34">
        <f t="shared" ref="I309:I325" si="21">F309*G309*0.91</f>
        <v>8.19</v>
      </c>
      <c r="J309" s="2"/>
      <c r="K309" s="2"/>
      <c r="L309" s="2"/>
    </row>
    <row r="310" spans="1:12" s="26" customFormat="1" x14ac:dyDescent="0.25">
      <c r="A310" s="1" t="s">
        <v>1138</v>
      </c>
      <c r="B310" s="6" t="s">
        <v>4625</v>
      </c>
      <c r="C310" t="s">
        <v>200</v>
      </c>
      <c r="D310" t="s">
        <v>458</v>
      </c>
      <c r="E310">
        <v>4</v>
      </c>
      <c r="F310" s="34">
        <v>1</v>
      </c>
      <c r="G310" s="10">
        <v>9.9499999999999993</v>
      </c>
      <c r="H310" s="43">
        <f>(F310*G310*0.4)/1.055</f>
        <v>3.7725118483412325</v>
      </c>
      <c r="I310" s="34">
        <f t="shared" si="21"/>
        <v>9.0544999999999991</v>
      </c>
      <c r="J310" s="2"/>
      <c r="K310" s="2"/>
      <c r="L310" s="2"/>
    </row>
    <row r="311" spans="1:12" s="26" customFormat="1" x14ac:dyDescent="0.25">
      <c r="A311" s="1" t="s">
        <v>1138</v>
      </c>
      <c r="B311" s="6" t="s">
        <v>1160</v>
      </c>
      <c r="C311" t="s">
        <v>1469</v>
      </c>
      <c r="D311" t="s">
        <v>458</v>
      </c>
      <c r="E311">
        <v>4</v>
      </c>
      <c r="F311" s="34">
        <v>1</v>
      </c>
      <c r="G311" s="10">
        <v>9</v>
      </c>
      <c r="H311" s="43">
        <f>(F311*G311*0.52)/1.055</f>
        <v>4.4360189573459712</v>
      </c>
      <c r="I311" s="34">
        <f t="shared" si="21"/>
        <v>8.19</v>
      </c>
      <c r="J311" s="2"/>
      <c r="K311"/>
      <c r="L311"/>
    </row>
    <row r="312" spans="1:12" s="26" customFormat="1" x14ac:dyDescent="0.25">
      <c r="A312" s="25" t="s">
        <v>1138</v>
      </c>
      <c r="B312" s="27" t="s">
        <v>2306</v>
      </c>
      <c r="C312" s="24" t="s">
        <v>2307</v>
      </c>
      <c r="D312" s="24" t="s">
        <v>458</v>
      </c>
      <c r="E312" s="24">
        <v>4</v>
      </c>
      <c r="F312" s="35">
        <v>1</v>
      </c>
      <c r="G312" s="38">
        <v>9.9499999999999993</v>
      </c>
      <c r="H312" s="44">
        <f>(F312*G312*0.25)/1.055</f>
        <v>2.3578199052132702</v>
      </c>
      <c r="I312" s="34">
        <f t="shared" si="21"/>
        <v>9.0544999999999991</v>
      </c>
      <c r="J312" s="5"/>
      <c r="K312"/>
      <c r="L312" s="2"/>
    </row>
    <row r="313" spans="1:12" s="26" customFormat="1" x14ac:dyDescent="0.25">
      <c r="A313" s="25" t="s">
        <v>1138</v>
      </c>
      <c r="B313" s="27" t="s">
        <v>4953</v>
      </c>
      <c r="C313" s="24" t="s">
        <v>4954</v>
      </c>
      <c r="D313" s="24" t="s">
        <v>1784</v>
      </c>
      <c r="E313" s="24">
        <v>5</v>
      </c>
      <c r="F313" s="35">
        <v>1</v>
      </c>
      <c r="G313" s="38">
        <v>12</v>
      </c>
      <c r="H313" s="44">
        <f>(F313*G313*0.25)/1.055</f>
        <v>2.8436018957345972</v>
      </c>
      <c r="I313" s="34">
        <f t="shared" si="21"/>
        <v>10.92</v>
      </c>
      <c r="J313" s="2"/>
      <c r="K313"/>
      <c r="L313" s="2"/>
    </row>
    <row r="314" spans="1:12" s="26" customFormat="1" x14ac:dyDescent="0.25">
      <c r="A314" s="25" t="s">
        <v>1138</v>
      </c>
      <c r="B314" s="27" t="s">
        <v>2308</v>
      </c>
      <c r="C314" s="24" t="s">
        <v>2309</v>
      </c>
      <c r="D314" s="24" t="s">
        <v>458</v>
      </c>
      <c r="E314" s="24">
        <v>6</v>
      </c>
      <c r="F314" s="35">
        <v>1</v>
      </c>
      <c r="G314" s="38">
        <v>7.9</v>
      </c>
      <c r="H314" s="44">
        <f>(F314*G314*0.25)/1.055</f>
        <v>1.8720379146919433</v>
      </c>
      <c r="I314" s="34">
        <f t="shared" si="21"/>
        <v>7.1890000000000009</v>
      </c>
      <c r="J314" s="2"/>
      <c r="K314" s="2"/>
      <c r="L314" s="2"/>
    </row>
    <row r="315" spans="1:12" s="26" customFormat="1" x14ac:dyDescent="0.25">
      <c r="A315" s="1" t="s">
        <v>1138</v>
      </c>
      <c r="B315" s="6" t="s">
        <v>4530</v>
      </c>
      <c r="C315" t="s">
        <v>4531</v>
      </c>
      <c r="D315" t="s">
        <v>473</v>
      </c>
      <c r="E315">
        <v>7</v>
      </c>
      <c r="F315" s="34">
        <v>1</v>
      </c>
      <c r="G315" s="10">
        <v>12.95</v>
      </c>
      <c r="H315" s="43">
        <f>(F315*G315*0.4/1.055)</f>
        <v>4.9099526066350707</v>
      </c>
      <c r="I315" s="34">
        <f t="shared" si="21"/>
        <v>11.7845</v>
      </c>
      <c r="J315" s="2"/>
      <c r="K315" s="23"/>
      <c r="L315" s="2"/>
    </row>
    <row r="316" spans="1:12" s="26" customFormat="1" x14ac:dyDescent="0.25">
      <c r="A316" s="1" t="s">
        <v>1138</v>
      </c>
      <c r="B316" s="6" t="s">
        <v>4532</v>
      </c>
      <c r="C316" t="s">
        <v>4533</v>
      </c>
      <c r="D316" t="s">
        <v>458</v>
      </c>
      <c r="E316">
        <v>3</v>
      </c>
      <c r="F316" s="34">
        <v>1</v>
      </c>
      <c r="G316" s="10">
        <v>9.9499999999999993</v>
      </c>
      <c r="H316" s="43">
        <f>(F316*G316*0.4)/1.055</f>
        <v>3.7725118483412325</v>
      </c>
      <c r="I316" s="34">
        <f t="shared" si="21"/>
        <v>9.0544999999999991</v>
      </c>
      <c r="J316" s="23"/>
      <c r="K316" s="23"/>
      <c r="L316" s="2"/>
    </row>
    <row r="317" spans="1:12" s="26" customFormat="1" x14ac:dyDescent="0.25">
      <c r="A317" s="1" t="s">
        <v>1138</v>
      </c>
      <c r="B317" s="6" t="s">
        <v>1476</v>
      </c>
      <c r="C317" t="s">
        <v>1477</v>
      </c>
      <c r="D317" t="s">
        <v>458</v>
      </c>
      <c r="E317">
        <v>3</v>
      </c>
      <c r="F317" s="34">
        <v>1</v>
      </c>
      <c r="G317" s="10">
        <v>6</v>
      </c>
      <c r="H317" s="43">
        <f>(F317*G317*0.52)/1.055</f>
        <v>2.9573459715639814</v>
      </c>
      <c r="I317" s="34">
        <f t="shared" si="21"/>
        <v>5.46</v>
      </c>
      <c r="J317" s="2"/>
      <c r="K317" s="2"/>
      <c r="L317" s="23"/>
    </row>
    <row r="318" spans="1:12" s="26" customFormat="1" x14ac:dyDescent="0.25">
      <c r="A318" s="1" t="s">
        <v>1138</v>
      </c>
      <c r="B318" s="6" t="s">
        <v>1649</v>
      </c>
      <c r="C318" t="s">
        <v>1650</v>
      </c>
      <c r="D318" t="s">
        <v>425</v>
      </c>
      <c r="E318">
        <v>15</v>
      </c>
      <c r="F318" s="34">
        <v>1</v>
      </c>
      <c r="G318" s="10">
        <v>18</v>
      </c>
      <c r="H318" s="43">
        <f>(F318*G318*0.58*0.91)/1.055</f>
        <v>9.0051184834123212</v>
      </c>
      <c r="I318" s="34">
        <f t="shared" si="21"/>
        <v>16.38</v>
      </c>
      <c r="J318"/>
      <c r="K318" s="23"/>
      <c r="L318" s="2"/>
    </row>
    <row r="319" spans="1:12" s="26" customFormat="1" x14ac:dyDescent="0.25">
      <c r="A319" s="1" t="s">
        <v>1138</v>
      </c>
      <c r="B319" s="6" t="s">
        <v>1167</v>
      </c>
      <c r="C319" t="s">
        <v>1168</v>
      </c>
      <c r="D319" t="s">
        <v>458</v>
      </c>
      <c r="E319">
        <v>4</v>
      </c>
      <c r="F319" s="34">
        <v>1</v>
      </c>
      <c r="G319" s="10">
        <v>7.9</v>
      </c>
      <c r="H319" s="43">
        <f>(F319*G319*0.52)/1.055</f>
        <v>3.8938388625592424</v>
      </c>
      <c r="I319" s="34">
        <f t="shared" si="21"/>
        <v>7.1890000000000009</v>
      </c>
      <c r="J319" s="5"/>
      <c r="K319" s="2"/>
      <c r="L319" s="2"/>
    </row>
    <row r="320" spans="1:12" s="26" customFormat="1" x14ac:dyDescent="0.25">
      <c r="A320" s="1" t="s">
        <v>1138</v>
      </c>
      <c r="B320" s="6" t="s">
        <v>1645</v>
      </c>
      <c r="C320" t="s">
        <v>1646</v>
      </c>
      <c r="D320" t="s">
        <v>425</v>
      </c>
      <c r="E320">
        <v>15</v>
      </c>
      <c r="F320" s="34">
        <v>1</v>
      </c>
      <c r="G320" s="10">
        <v>12</v>
      </c>
      <c r="H320" s="43">
        <f>(F320*G320*0.58*0.91)/1.055</f>
        <v>6.0034123222748814</v>
      </c>
      <c r="I320" s="34">
        <f t="shared" si="21"/>
        <v>10.92</v>
      </c>
      <c r="J320" s="2"/>
      <c r="K320" s="2"/>
      <c r="L320" s="2"/>
    </row>
    <row r="321" spans="1:12" s="26" customFormat="1" x14ac:dyDescent="0.25">
      <c r="A321" s="3" t="s">
        <v>1138</v>
      </c>
      <c r="B321" s="4" t="s">
        <v>989</v>
      </c>
      <c r="C321" s="2" t="s">
        <v>990</v>
      </c>
      <c r="D321" s="2" t="s">
        <v>458</v>
      </c>
      <c r="E321" s="2">
        <v>4</v>
      </c>
      <c r="F321" s="32">
        <v>1</v>
      </c>
      <c r="G321" s="17">
        <v>7.9</v>
      </c>
      <c r="H321" s="41">
        <f>(F321*2)/1.055</f>
        <v>1.8957345971563981</v>
      </c>
      <c r="I321" s="34">
        <f t="shared" si="21"/>
        <v>7.1890000000000009</v>
      </c>
      <c r="J321" s="2"/>
      <c r="K321" s="2"/>
      <c r="L321" s="2"/>
    </row>
    <row r="322" spans="1:12" s="26" customFormat="1" x14ac:dyDescent="0.25">
      <c r="A322" s="1" t="s">
        <v>1138</v>
      </c>
      <c r="B322" s="6" t="s">
        <v>1140</v>
      </c>
      <c r="C322" t="s">
        <v>775</v>
      </c>
      <c r="D322" t="s">
        <v>425</v>
      </c>
      <c r="E322">
        <v>8</v>
      </c>
      <c r="F322" s="34">
        <v>1</v>
      </c>
      <c r="G322" s="10">
        <v>6.5</v>
      </c>
      <c r="H322" s="43">
        <f>(F322*G322*0.52)/1.055</f>
        <v>3.203791469194313</v>
      </c>
      <c r="I322" s="34">
        <f t="shared" si="21"/>
        <v>5.915</v>
      </c>
      <c r="J322" s="2"/>
      <c r="K322" s="2"/>
      <c r="L322" s="2"/>
    </row>
    <row r="323" spans="1:12" s="26" customFormat="1" x14ac:dyDescent="0.25">
      <c r="A323" s="1" t="s">
        <v>1138</v>
      </c>
      <c r="B323" s="8" t="s">
        <v>1475</v>
      </c>
      <c r="C323" s="5" t="s">
        <v>1131</v>
      </c>
      <c r="D323" s="5" t="s">
        <v>458</v>
      </c>
      <c r="E323" s="5">
        <v>4</v>
      </c>
      <c r="F323" s="33">
        <v>1</v>
      </c>
      <c r="G323" s="37">
        <v>8.9499999999999993</v>
      </c>
      <c r="H323" s="43">
        <f>(F323*G323*0.52)/1.055</f>
        <v>4.4113744075829384</v>
      </c>
      <c r="I323" s="34">
        <f t="shared" si="21"/>
        <v>8.144499999999999</v>
      </c>
      <c r="J323" s="2"/>
      <c r="K323" s="2"/>
      <c r="L323" s="2"/>
    </row>
    <row r="324" spans="1:12" s="26" customFormat="1" x14ac:dyDescent="0.25">
      <c r="A324" s="1" t="s">
        <v>1138</v>
      </c>
      <c r="B324" s="6" t="s">
        <v>1169</v>
      </c>
      <c r="C324" t="s">
        <v>1170</v>
      </c>
      <c r="D324" t="s">
        <v>458</v>
      </c>
      <c r="E324">
        <v>2</v>
      </c>
      <c r="F324" s="34">
        <v>1</v>
      </c>
      <c r="G324" s="10">
        <v>4.5</v>
      </c>
      <c r="H324" s="43">
        <f>(F324*G324*0.52)/1.055</f>
        <v>2.2180094786729856</v>
      </c>
      <c r="I324" s="34">
        <f t="shared" si="21"/>
        <v>4.0949999999999998</v>
      </c>
      <c r="J324"/>
      <c r="K324" s="2"/>
      <c r="L324" s="2"/>
    </row>
    <row r="325" spans="1:12" s="26" customFormat="1" x14ac:dyDescent="0.25">
      <c r="A325" s="3" t="s">
        <v>1138</v>
      </c>
      <c r="B325" s="4" t="s">
        <v>2315</v>
      </c>
      <c r="C325" s="2" t="s">
        <v>2316</v>
      </c>
      <c r="D325" s="2" t="s">
        <v>458</v>
      </c>
      <c r="E325" s="2">
        <v>9</v>
      </c>
      <c r="F325" s="32">
        <v>1</v>
      </c>
      <c r="G325" s="17">
        <v>9.9499999999999993</v>
      </c>
      <c r="H325" s="41">
        <f>(F325*2)/1.055</f>
        <v>1.8957345971563981</v>
      </c>
      <c r="I325" s="34">
        <f t="shared" si="21"/>
        <v>9.0544999999999991</v>
      </c>
      <c r="J325" s="2"/>
      <c r="K325" s="2"/>
      <c r="L325" s="2"/>
    </row>
    <row r="326" spans="1:12" x14ac:dyDescent="0.25">
      <c r="A326" s="3" t="s">
        <v>1138</v>
      </c>
      <c r="B326" s="4" t="s">
        <v>3072</v>
      </c>
      <c r="C326" s="2" t="s">
        <v>3073</v>
      </c>
      <c r="D326" s="2" t="s">
        <v>458</v>
      </c>
      <c r="E326" s="2">
        <v>6</v>
      </c>
      <c r="F326" s="32">
        <v>1</v>
      </c>
      <c r="G326" s="17">
        <v>9.9499999999999993</v>
      </c>
      <c r="H326" s="41">
        <f>(F326*2)/1.055</f>
        <v>1.8957345971563981</v>
      </c>
      <c r="I326" s="34"/>
      <c r="J326" s="2"/>
      <c r="K326" s="2"/>
      <c r="L326" s="2"/>
    </row>
    <row r="327" spans="1:12" x14ac:dyDescent="0.25">
      <c r="A327" s="3" t="s">
        <v>1138</v>
      </c>
      <c r="B327" s="4" t="s">
        <v>1471</v>
      </c>
      <c r="C327" s="2" t="s">
        <v>1470</v>
      </c>
      <c r="D327" s="2" t="s">
        <v>458</v>
      </c>
      <c r="E327" s="2">
        <v>4</v>
      </c>
      <c r="F327" s="32">
        <v>1</v>
      </c>
      <c r="G327" s="17">
        <v>7.9</v>
      </c>
      <c r="H327" s="41">
        <f>(F327*2)/1.055</f>
        <v>1.8957345971563981</v>
      </c>
      <c r="I327" s="34">
        <f t="shared" ref="I327:I358" si="22">F327*G327*0.91</f>
        <v>7.1890000000000009</v>
      </c>
      <c r="J327" s="2"/>
      <c r="K327" s="2"/>
      <c r="L327" s="2"/>
    </row>
    <row r="328" spans="1:12" x14ac:dyDescent="0.25">
      <c r="A328" s="1" t="s">
        <v>1138</v>
      </c>
      <c r="B328" s="6" t="s">
        <v>4504</v>
      </c>
      <c r="C328" t="s">
        <v>4505</v>
      </c>
      <c r="D328" t="s">
        <v>458</v>
      </c>
      <c r="E328">
        <v>3</v>
      </c>
      <c r="F328" s="34">
        <v>1</v>
      </c>
      <c r="G328" s="10">
        <v>9.9499999999999993</v>
      </c>
      <c r="H328" s="43">
        <f>(F328*G328*0.4)/1.055</f>
        <v>3.7725118483412325</v>
      </c>
      <c r="I328" s="34">
        <f t="shared" si="22"/>
        <v>9.0544999999999991</v>
      </c>
      <c r="J328" s="2"/>
      <c r="K328" s="2"/>
      <c r="L328" s="2"/>
    </row>
    <row r="329" spans="1:12" x14ac:dyDescent="0.25">
      <c r="A329" s="21" t="s">
        <v>1293</v>
      </c>
      <c r="B329" s="22" t="s">
        <v>2319</v>
      </c>
      <c r="C329" s="23" t="s">
        <v>2320</v>
      </c>
      <c r="D329" s="23" t="s">
        <v>425</v>
      </c>
      <c r="E329" s="23">
        <v>15</v>
      </c>
      <c r="F329" s="31">
        <v>1</v>
      </c>
      <c r="G329" s="30">
        <v>18</v>
      </c>
      <c r="H329" s="40">
        <f>(F329*1)/1.055</f>
        <v>0.94786729857819907</v>
      </c>
      <c r="I329" s="34">
        <f t="shared" si="22"/>
        <v>16.38</v>
      </c>
      <c r="K329" s="2"/>
      <c r="L329" s="2"/>
    </row>
    <row r="330" spans="1:12" x14ac:dyDescent="0.25">
      <c r="A330" s="21" t="s">
        <v>1293</v>
      </c>
      <c r="B330" s="22" t="s">
        <v>5296</v>
      </c>
      <c r="C330" s="23" t="s">
        <v>5297</v>
      </c>
      <c r="D330" s="23" t="s">
        <v>425</v>
      </c>
      <c r="E330" s="23">
        <v>10</v>
      </c>
      <c r="F330" s="31">
        <v>1</v>
      </c>
      <c r="G330" s="30">
        <v>13.95</v>
      </c>
      <c r="H330" s="40">
        <f>(F330*2.5)/1.055</f>
        <v>2.3696682464454977</v>
      </c>
      <c r="I330" s="34">
        <f t="shared" si="22"/>
        <v>12.6945</v>
      </c>
      <c r="J330" s="23"/>
      <c r="K330" s="2"/>
      <c r="L330" s="2"/>
    </row>
    <row r="331" spans="1:12" x14ac:dyDescent="0.25">
      <c r="A331" s="21" t="s">
        <v>1293</v>
      </c>
      <c r="B331" s="22" t="s">
        <v>885</v>
      </c>
      <c r="C331" s="23" t="s">
        <v>886</v>
      </c>
      <c r="D331" s="23" t="s">
        <v>425</v>
      </c>
      <c r="E331" s="23">
        <v>10</v>
      </c>
      <c r="F331" s="31">
        <v>1</v>
      </c>
      <c r="G331" s="30">
        <v>15</v>
      </c>
      <c r="H331" s="40">
        <f>(F331*2.5)/1.055</f>
        <v>2.3696682464454977</v>
      </c>
      <c r="I331" s="34">
        <f t="shared" si="22"/>
        <v>13.65</v>
      </c>
      <c r="J331" s="23"/>
      <c r="K331" s="2"/>
      <c r="L331" s="2"/>
    </row>
    <row r="332" spans="1:12" x14ac:dyDescent="0.25">
      <c r="A332" s="21" t="s">
        <v>1293</v>
      </c>
      <c r="B332" s="22" t="s">
        <v>4605</v>
      </c>
      <c r="C332" s="23" t="s">
        <v>4606</v>
      </c>
      <c r="D332" s="23" t="s">
        <v>425</v>
      </c>
      <c r="E332" s="23">
        <v>3</v>
      </c>
      <c r="F332" s="31">
        <v>1</v>
      </c>
      <c r="G332" s="30">
        <v>6</v>
      </c>
      <c r="H332" s="40">
        <f>(F332*1)/1.055</f>
        <v>0.94786729857819907</v>
      </c>
      <c r="I332" s="34">
        <f t="shared" si="22"/>
        <v>5.46</v>
      </c>
      <c r="J332" s="24"/>
    </row>
    <row r="333" spans="1:12" x14ac:dyDescent="0.25">
      <c r="A333" s="3" t="s">
        <v>1293</v>
      </c>
      <c r="B333" s="4" t="s">
        <v>207</v>
      </c>
      <c r="C333" s="2" t="s">
        <v>208</v>
      </c>
      <c r="D333" s="2" t="s">
        <v>582</v>
      </c>
      <c r="E333" s="2">
        <v>10</v>
      </c>
      <c r="F333" s="32">
        <v>1</v>
      </c>
      <c r="G333" s="17">
        <v>8</v>
      </c>
      <c r="H333" s="41">
        <f>(F333*G333*0.25)/1.055</f>
        <v>1.8957345971563981</v>
      </c>
      <c r="I333" s="34">
        <f t="shared" si="22"/>
        <v>7.28</v>
      </c>
      <c r="J333" s="23"/>
    </row>
    <row r="334" spans="1:12" x14ac:dyDescent="0.25">
      <c r="A334" s="7" t="s">
        <v>1293</v>
      </c>
      <c r="B334" s="8" t="s">
        <v>4485</v>
      </c>
      <c r="C334" s="5" t="s">
        <v>4484</v>
      </c>
      <c r="D334" s="5" t="s">
        <v>425</v>
      </c>
      <c r="E334" s="5">
        <v>15</v>
      </c>
      <c r="F334" s="33">
        <v>1</v>
      </c>
      <c r="G334" s="37">
        <v>15</v>
      </c>
      <c r="H334" s="42">
        <f>(F334*G334*0.4)/1.055</f>
        <v>5.6872037914691944</v>
      </c>
      <c r="I334" s="36">
        <f t="shared" si="22"/>
        <v>13.65</v>
      </c>
      <c r="J334" s="5"/>
      <c r="K334" s="26"/>
      <c r="L334" s="26"/>
    </row>
    <row r="335" spans="1:12" x14ac:dyDescent="0.25">
      <c r="A335" s="7" t="s">
        <v>1293</v>
      </c>
      <c r="B335" s="8" t="s">
        <v>230</v>
      </c>
      <c r="C335" s="5" t="s">
        <v>233</v>
      </c>
      <c r="D335" s="5" t="s">
        <v>582</v>
      </c>
      <c r="E335" s="5">
        <v>12</v>
      </c>
      <c r="F335" s="33">
        <v>1</v>
      </c>
      <c r="G335" s="37">
        <v>16</v>
      </c>
      <c r="H335" s="42">
        <f>(F335*2.5)/1.055</f>
        <v>2.3696682464454977</v>
      </c>
      <c r="I335" s="34">
        <f t="shared" si="22"/>
        <v>14.56</v>
      </c>
      <c r="J335" s="2"/>
      <c r="K335" s="23"/>
      <c r="L335" s="23"/>
    </row>
    <row r="336" spans="1:12" x14ac:dyDescent="0.25">
      <c r="A336" s="21" t="s">
        <v>1293</v>
      </c>
      <c r="B336" s="22" t="s">
        <v>871</v>
      </c>
      <c r="C336" s="23" t="s">
        <v>872</v>
      </c>
      <c r="D336" s="23" t="s">
        <v>458</v>
      </c>
      <c r="E336" s="23">
        <v>7</v>
      </c>
      <c r="F336" s="31">
        <v>1</v>
      </c>
      <c r="G336" s="30">
        <v>5</v>
      </c>
      <c r="H336" s="40">
        <f>(F336*G336*0.15)/1.055</f>
        <v>0.7109004739336493</v>
      </c>
      <c r="I336" s="34">
        <f t="shared" si="22"/>
        <v>4.55</v>
      </c>
      <c r="K336" s="23"/>
      <c r="L336" s="23"/>
    </row>
    <row r="337" spans="1:12" x14ac:dyDescent="0.25">
      <c r="A337" s="21" t="s">
        <v>1293</v>
      </c>
      <c r="B337" s="22" t="s">
        <v>3434</v>
      </c>
      <c r="C337" s="23" t="s">
        <v>3435</v>
      </c>
      <c r="D337" s="23" t="s">
        <v>458</v>
      </c>
      <c r="E337" s="23">
        <v>5</v>
      </c>
      <c r="F337" s="31">
        <v>1</v>
      </c>
      <c r="G337" s="30">
        <v>4.99</v>
      </c>
      <c r="H337" s="40">
        <f>(F337*1.5)/1.055</f>
        <v>1.4218009478672986</v>
      </c>
      <c r="I337" s="34">
        <f t="shared" si="22"/>
        <v>4.5409000000000006</v>
      </c>
      <c r="J337" s="23"/>
      <c r="K337" s="23"/>
      <c r="L337" s="23"/>
    </row>
    <row r="338" spans="1:12" x14ac:dyDescent="0.25">
      <c r="A338" s="21" t="s">
        <v>1293</v>
      </c>
      <c r="B338" s="22" t="s">
        <v>1616</v>
      </c>
      <c r="C338" s="23" t="s">
        <v>4548</v>
      </c>
      <c r="D338" s="23" t="s">
        <v>425</v>
      </c>
      <c r="E338" s="23">
        <v>6</v>
      </c>
      <c r="F338" s="31">
        <v>1</v>
      </c>
      <c r="G338" s="30">
        <v>12</v>
      </c>
      <c r="H338" s="40">
        <f>(F338*2.5)/1.055</f>
        <v>2.3696682464454977</v>
      </c>
      <c r="I338" s="34">
        <f t="shared" si="22"/>
        <v>10.92</v>
      </c>
      <c r="K338" s="23"/>
      <c r="L338" s="23"/>
    </row>
    <row r="339" spans="1:12" x14ac:dyDescent="0.25">
      <c r="A339" s="21" t="s">
        <v>1293</v>
      </c>
      <c r="B339" s="22" t="s">
        <v>4626</v>
      </c>
      <c r="C339" s="23" t="s">
        <v>4627</v>
      </c>
      <c r="D339" s="23" t="s">
        <v>458</v>
      </c>
      <c r="E339" s="23">
        <v>10</v>
      </c>
      <c r="F339" s="31">
        <v>1</v>
      </c>
      <c r="G339" s="30">
        <v>22</v>
      </c>
      <c r="H339" s="40">
        <f>(F339*2.5)/1.055</f>
        <v>2.3696682464454977</v>
      </c>
      <c r="I339" s="34">
        <f t="shared" si="22"/>
        <v>20.02</v>
      </c>
      <c r="J339" s="5"/>
      <c r="K339" s="23"/>
      <c r="L339" s="23"/>
    </row>
    <row r="340" spans="1:12" s="2" customFormat="1" x14ac:dyDescent="0.25">
      <c r="A340" s="21" t="s">
        <v>1293</v>
      </c>
      <c r="B340" s="22" t="s">
        <v>2326</v>
      </c>
      <c r="C340" s="23" t="s">
        <v>4022</v>
      </c>
      <c r="D340" s="23" t="s">
        <v>473</v>
      </c>
      <c r="E340" s="23">
        <v>11</v>
      </c>
      <c r="F340" s="31">
        <v>1</v>
      </c>
      <c r="G340" s="30">
        <v>32.5</v>
      </c>
      <c r="H340" s="40">
        <f>(F340*2.5)/1.055</f>
        <v>2.3696682464454977</v>
      </c>
      <c r="I340" s="34">
        <f t="shared" si="22"/>
        <v>29.574999999999999</v>
      </c>
      <c r="J340" s="24"/>
      <c r="K340" s="23"/>
      <c r="L340" s="23"/>
    </row>
    <row r="341" spans="1:12" s="5" customFormat="1" x14ac:dyDescent="0.25">
      <c r="A341" s="21" t="s">
        <v>1293</v>
      </c>
      <c r="B341" s="22" t="s">
        <v>4472</v>
      </c>
      <c r="C341" s="23" t="s">
        <v>4473</v>
      </c>
      <c r="D341" s="23" t="s">
        <v>473</v>
      </c>
      <c r="E341" s="23">
        <v>11</v>
      </c>
      <c r="F341" s="31">
        <v>1</v>
      </c>
      <c r="G341" s="30">
        <v>15</v>
      </c>
      <c r="H341" s="40">
        <f>(F341*G341*0.4)/1.055</f>
        <v>5.6872037914691944</v>
      </c>
      <c r="I341" s="34">
        <f t="shared" si="22"/>
        <v>13.65</v>
      </c>
      <c r="J341" s="23"/>
      <c r="K341" s="23"/>
      <c r="L341" s="23"/>
    </row>
    <row r="342" spans="1:12" s="2" customFormat="1" x14ac:dyDescent="0.25">
      <c r="A342" s="21" t="s">
        <v>1293</v>
      </c>
      <c r="B342" s="22" t="s">
        <v>876</v>
      </c>
      <c r="C342" s="23" t="s">
        <v>875</v>
      </c>
      <c r="D342" s="23" t="s">
        <v>425</v>
      </c>
      <c r="E342" s="23">
        <v>10</v>
      </c>
      <c r="F342" s="31">
        <v>1</v>
      </c>
      <c r="G342" s="30">
        <v>11.9</v>
      </c>
      <c r="H342" s="40">
        <f t="shared" ref="H342:H348" si="23">(F342*2.5)/1.055</f>
        <v>2.3696682464454977</v>
      </c>
      <c r="I342" s="34">
        <f t="shared" si="22"/>
        <v>10.829000000000001</v>
      </c>
      <c r="J342" s="23"/>
      <c r="K342" s="23"/>
      <c r="L342" s="23"/>
    </row>
    <row r="343" spans="1:12" x14ac:dyDescent="0.25">
      <c r="A343" s="21" t="s">
        <v>1293</v>
      </c>
      <c r="B343" s="22" t="s">
        <v>2329</v>
      </c>
      <c r="C343" s="23" t="s">
        <v>2330</v>
      </c>
      <c r="D343" s="23" t="s">
        <v>425</v>
      </c>
      <c r="E343" s="23">
        <v>10</v>
      </c>
      <c r="F343" s="31">
        <v>1</v>
      </c>
      <c r="G343" s="30">
        <v>10.5</v>
      </c>
      <c r="H343" s="40">
        <f t="shared" si="23"/>
        <v>2.3696682464454977</v>
      </c>
      <c r="I343" s="34">
        <f t="shared" si="22"/>
        <v>9.5549999999999997</v>
      </c>
      <c r="J343" s="23"/>
      <c r="K343" s="23"/>
      <c r="L343" s="23"/>
    </row>
    <row r="344" spans="1:12" x14ac:dyDescent="0.25">
      <c r="A344" s="3" t="s">
        <v>1293</v>
      </c>
      <c r="B344" s="4" t="s">
        <v>4544</v>
      </c>
      <c r="C344" s="2" t="s">
        <v>4545</v>
      </c>
      <c r="D344" s="2" t="s">
        <v>458</v>
      </c>
      <c r="E344" s="2">
        <v>4</v>
      </c>
      <c r="F344" s="32">
        <v>1</v>
      </c>
      <c r="G344" s="17">
        <v>12.9</v>
      </c>
      <c r="H344" s="41">
        <f t="shared" si="23"/>
        <v>2.3696682464454977</v>
      </c>
      <c r="I344" s="34">
        <f t="shared" si="22"/>
        <v>11.739000000000001</v>
      </c>
      <c r="J344" s="24"/>
      <c r="K344" s="23"/>
      <c r="L344" s="23"/>
    </row>
    <row r="345" spans="1:12" x14ac:dyDescent="0.25">
      <c r="A345" s="3" t="s">
        <v>1293</v>
      </c>
      <c r="B345" s="4" t="s">
        <v>4482</v>
      </c>
      <c r="C345" s="2" t="s">
        <v>4483</v>
      </c>
      <c r="D345" s="2" t="s">
        <v>458</v>
      </c>
      <c r="E345" s="2">
        <v>4</v>
      </c>
      <c r="F345" s="32">
        <v>1</v>
      </c>
      <c r="G345" s="17">
        <v>14.9</v>
      </c>
      <c r="H345" s="41">
        <f t="shared" si="23"/>
        <v>2.3696682464454977</v>
      </c>
      <c r="I345" s="34">
        <f t="shared" si="22"/>
        <v>13.559000000000001</v>
      </c>
      <c r="J345" s="23"/>
      <c r="K345" s="23"/>
      <c r="L345" s="23"/>
    </row>
    <row r="346" spans="1:12" x14ac:dyDescent="0.25">
      <c r="A346" s="3" t="s">
        <v>1293</v>
      </c>
      <c r="B346" s="4" t="s">
        <v>544</v>
      </c>
      <c r="C346" s="2" t="s">
        <v>545</v>
      </c>
      <c r="D346" s="2" t="s">
        <v>458</v>
      </c>
      <c r="E346" s="2">
        <v>4</v>
      </c>
      <c r="F346" s="32">
        <v>1</v>
      </c>
      <c r="G346" s="17">
        <v>12</v>
      </c>
      <c r="H346" s="41">
        <f t="shared" si="23"/>
        <v>2.3696682464454977</v>
      </c>
      <c r="I346" s="34">
        <f t="shared" si="22"/>
        <v>10.92</v>
      </c>
      <c r="J346" s="23"/>
      <c r="K346" s="23"/>
      <c r="L346" s="23"/>
    </row>
    <row r="347" spans="1:12" x14ac:dyDescent="0.25">
      <c r="A347" s="3" t="s">
        <v>1293</v>
      </c>
      <c r="B347" s="4" t="s">
        <v>5229</v>
      </c>
      <c r="C347" s="2" t="s">
        <v>5230</v>
      </c>
      <c r="D347" s="2" t="s">
        <v>458</v>
      </c>
      <c r="E347" s="2">
        <v>5</v>
      </c>
      <c r="F347" s="32">
        <v>1</v>
      </c>
      <c r="G347" s="17">
        <v>20.9</v>
      </c>
      <c r="H347" s="41">
        <f t="shared" si="23"/>
        <v>2.3696682464454977</v>
      </c>
      <c r="I347" s="34">
        <f t="shared" si="22"/>
        <v>19.018999999999998</v>
      </c>
      <c r="K347" s="23"/>
      <c r="L347" s="23"/>
    </row>
    <row r="348" spans="1:12" x14ac:dyDescent="0.25">
      <c r="A348" s="3" t="s">
        <v>1293</v>
      </c>
      <c r="B348" s="4" t="s">
        <v>5227</v>
      </c>
      <c r="C348" s="2" t="s">
        <v>5228</v>
      </c>
      <c r="D348" s="2" t="s">
        <v>458</v>
      </c>
      <c r="E348" s="2">
        <v>5</v>
      </c>
      <c r="F348" s="32">
        <v>1</v>
      </c>
      <c r="G348" s="17">
        <v>24.5</v>
      </c>
      <c r="H348" s="41">
        <f t="shared" si="23"/>
        <v>2.3696682464454977</v>
      </c>
      <c r="I348" s="34">
        <f t="shared" si="22"/>
        <v>22.295000000000002</v>
      </c>
      <c r="K348" s="23"/>
      <c r="L348" s="23"/>
    </row>
    <row r="349" spans="1:12" x14ac:dyDescent="0.25">
      <c r="A349" s="21" t="s">
        <v>1293</v>
      </c>
      <c r="B349" s="22" t="s">
        <v>4549</v>
      </c>
      <c r="C349" s="23" t="s">
        <v>4550</v>
      </c>
      <c r="D349" s="23" t="s">
        <v>458</v>
      </c>
      <c r="E349" s="23">
        <v>5</v>
      </c>
      <c r="F349" s="31">
        <v>1</v>
      </c>
      <c r="G349" s="30">
        <v>15</v>
      </c>
      <c r="H349" s="40">
        <f>(F349*G349*0.25)/1.055</f>
        <v>3.5545023696682465</v>
      </c>
      <c r="I349" s="34">
        <f t="shared" si="22"/>
        <v>13.65</v>
      </c>
      <c r="K349" s="23"/>
      <c r="L349" s="23"/>
    </row>
    <row r="350" spans="1:12" x14ac:dyDescent="0.25">
      <c r="A350" s="21" t="s">
        <v>1293</v>
      </c>
      <c r="B350" s="22" t="s">
        <v>4546</v>
      </c>
      <c r="C350" s="23" t="s">
        <v>4547</v>
      </c>
      <c r="D350" s="23" t="s">
        <v>458</v>
      </c>
      <c r="E350" s="23">
        <v>5</v>
      </c>
      <c r="F350" s="31">
        <v>1</v>
      </c>
      <c r="G350" s="30">
        <v>7.5</v>
      </c>
      <c r="H350" s="40">
        <f>(F350*G350*0.25)/1.055</f>
        <v>1.7772511848341233</v>
      </c>
      <c r="I350" s="34">
        <f t="shared" si="22"/>
        <v>6.8250000000000002</v>
      </c>
      <c r="K350" s="23"/>
      <c r="L350" s="23"/>
    </row>
    <row r="351" spans="1:12" x14ac:dyDescent="0.25">
      <c r="A351" s="21" t="s">
        <v>1293</v>
      </c>
      <c r="B351" s="22" t="s">
        <v>4464</v>
      </c>
      <c r="C351" s="23" t="s">
        <v>4465</v>
      </c>
      <c r="D351" s="23" t="s">
        <v>425</v>
      </c>
      <c r="E351" s="23">
        <v>9</v>
      </c>
      <c r="F351" s="31">
        <v>1</v>
      </c>
      <c r="G351" s="30">
        <v>10</v>
      </c>
      <c r="H351" s="40">
        <f>(F351*G351*0.15)/1.055</f>
        <v>1.4218009478672986</v>
      </c>
      <c r="I351" s="34">
        <f t="shared" si="22"/>
        <v>9.1</v>
      </c>
      <c r="J351" s="23"/>
      <c r="K351" s="23"/>
      <c r="L351" s="23"/>
    </row>
    <row r="352" spans="1:12" x14ac:dyDescent="0.25">
      <c r="A352" s="21" t="s">
        <v>1293</v>
      </c>
      <c r="B352" s="22" t="s">
        <v>3107</v>
      </c>
      <c r="C352" s="23" t="s">
        <v>3106</v>
      </c>
      <c r="D352" s="23" t="s">
        <v>458</v>
      </c>
      <c r="E352" s="23">
        <v>5</v>
      </c>
      <c r="F352" s="31">
        <v>1</v>
      </c>
      <c r="G352" s="30">
        <v>5</v>
      </c>
      <c r="H352" s="40">
        <f>(F352*G352*0.15)/1.055</f>
        <v>0.7109004739336493</v>
      </c>
      <c r="I352" s="34">
        <f t="shared" si="22"/>
        <v>4.55</v>
      </c>
      <c r="J352" s="23"/>
      <c r="K352" s="23"/>
      <c r="L352" s="23"/>
    </row>
    <row r="353" spans="1:12" x14ac:dyDescent="0.25">
      <c r="A353" s="7" t="s">
        <v>1293</v>
      </c>
      <c r="B353" s="8" t="s">
        <v>4562</v>
      </c>
      <c r="C353" s="5" t="s">
        <v>4563</v>
      </c>
      <c r="D353" s="5" t="s">
        <v>458</v>
      </c>
      <c r="E353" s="5">
        <v>5</v>
      </c>
      <c r="F353" s="33">
        <v>1</v>
      </c>
      <c r="G353" s="37">
        <v>9.5</v>
      </c>
      <c r="H353" s="42">
        <f>(F353*G353*0.15)/1.055</f>
        <v>1.3507109004739337</v>
      </c>
      <c r="I353" s="36">
        <f t="shared" si="22"/>
        <v>8.6449999999999996</v>
      </c>
      <c r="J353" s="5"/>
      <c r="K353" s="5"/>
      <c r="L353" s="5"/>
    </row>
    <row r="354" spans="1:12" x14ac:dyDescent="0.25">
      <c r="A354" s="3" t="s">
        <v>1293</v>
      </c>
      <c r="B354" s="4" t="s">
        <v>2334</v>
      </c>
      <c r="C354" s="2" t="s">
        <v>4813</v>
      </c>
      <c r="D354" s="2" t="s">
        <v>425</v>
      </c>
      <c r="E354" s="2">
        <v>11</v>
      </c>
      <c r="F354" s="32">
        <v>1</v>
      </c>
      <c r="G354" s="17">
        <v>28</v>
      </c>
      <c r="H354" s="41">
        <f>(F354*2.5)/1.055</f>
        <v>2.3696682464454977</v>
      </c>
      <c r="I354" s="34">
        <f t="shared" si="22"/>
        <v>25.48</v>
      </c>
      <c r="J354" s="23"/>
      <c r="K354" s="23"/>
      <c r="L354" s="23"/>
    </row>
    <row r="355" spans="1:12" x14ac:dyDescent="0.25">
      <c r="A355" s="21" t="s">
        <v>1293</v>
      </c>
      <c r="B355" s="22" t="s">
        <v>2333</v>
      </c>
      <c r="C355" s="23" t="s">
        <v>4419</v>
      </c>
      <c r="D355" s="23" t="s">
        <v>458</v>
      </c>
      <c r="E355" s="23">
        <v>10</v>
      </c>
      <c r="F355" s="31">
        <v>1</v>
      </c>
      <c r="G355" s="30">
        <v>10.5</v>
      </c>
      <c r="H355" s="40">
        <f>(F355*1)/1.055</f>
        <v>0.94786729857819907</v>
      </c>
      <c r="I355" s="34">
        <f t="shared" si="22"/>
        <v>9.5549999999999997</v>
      </c>
      <c r="J355" s="23"/>
      <c r="K355" s="23"/>
      <c r="L355" s="23"/>
    </row>
    <row r="356" spans="1:12" x14ac:dyDescent="0.25">
      <c r="A356" s="21" t="s">
        <v>1293</v>
      </c>
      <c r="B356" s="22" t="s">
        <v>1600</v>
      </c>
      <c r="C356" s="23" t="s">
        <v>735</v>
      </c>
      <c r="D356" s="23" t="s">
        <v>458</v>
      </c>
      <c r="E356" s="23">
        <v>10</v>
      </c>
      <c r="F356" s="31">
        <v>1</v>
      </c>
      <c r="G356" s="30">
        <v>22</v>
      </c>
      <c r="H356" s="40">
        <f>(F356*1)/1.055</f>
        <v>0.94786729857819907</v>
      </c>
      <c r="I356" s="34">
        <f t="shared" si="22"/>
        <v>20.02</v>
      </c>
      <c r="J356" s="23"/>
      <c r="K356" s="23"/>
      <c r="L356" s="23"/>
    </row>
    <row r="357" spans="1:12" x14ac:dyDescent="0.25">
      <c r="A357" s="7" t="s">
        <v>1293</v>
      </c>
      <c r="B357" s="8" t="s">
        <v>4542</v>
      </c>
      <c r="C357" s="5" t="s">
        <v>4543</v>
      </c>
      <c r="D357" s="5" t="s">
        <v>473</v>
      </c>
      <c r="E357" s="5">
        <v>9</v>
      </c>
      <c r="F357" s="33">
        <v>1</v>
      </c>
      <c r="G357" s="37">
        <v>5.5</v>
      </c>
      <c r="H357" s="42">
        <f>(F357*G357*0.4)/1.055</f>
        <v>2.0853080568720381</v>
      </c>
      <c r="I357" s="34">
        <f t="shared" si="22"/>
        <v>5.0049999999999999</v>
      </c>
      <c r="J357" s="23"/>
      <c r="K357" s="23"/>
      <c r="L357" s="23"/>
    </row>
    <row r="358" spans="1:12" x14ac:dyDescent="0.25">
      <c r="A358" s="7" t="s">
        <v>1293</v>
      </c>
      <c r="B358" s="8" t="s">
        <v>4540</v>
      </c>
      <c r="C358" s="5" t="s">
        <v>4541</v>
      </c>
      <c r="D358" s="5" t="s">
        <v>473</v>
      </c>
      <c r="E358" s="5">
        <v>9</v>
      </c>
      <c r="F358" s="33">
        <v>1</v>
      </c>
      <c r="G358" s="37">
        <v>5.5</v>
      </c>
      <c r="H358" s="42">
        <f>(F358*G358*0.4)/1.055</f>
        <v>2.0853080568720381</v>
      </c>
      <c r="I358" s="34">
        <f t="shared" si="22"/>
        <v>5.0049999999999999</v>
      </c>
      <c r="J358" s="23"/>
      <c r="K358" s="23"/>
      <c r="L358" s="23"/>
    </row>
    <row r="359" spans="1:12" x14ac:dyDescent="0.25">
      <c r="A359" s="3" t="s">
        <v>186</v>
      </c>
      <c r="B359" s="4" t="s">
        <v>5225</v>
      </c>
      <c r="C359" s="2" t="s">
        <v>5226</v>
      </c>
      <c r="D359" s="2" t="s">
        <v>189</v>
      </c>
      <c r="E359" s="2">
        <v>10</v>
      </c>
      <c r="F359" s="32">
        <v>1</v>
      </c>
      <c r="G359" s="17">
        <v>20.95</v>
      </c>
      <c r="H359" s="41">
        <f>(F359*0.66*G359)/1.055</f>
        <v>13.106161137440759</v>
      </c>
      <c r="I359" s="34">
        <f t="shared" ref="I359:I380" si="24">F359*G359*0.91</f>
        <v>19.064499999999999</v>
      </c>
      <c r="K359" s="23"/>
      <c r="L359" s="23"/>
    </row>
    <row r="360" spans="1:12" x14ac:dyDescent="0.25">
      <c r="A360" s="3" t="s">
        <v>1615</v>
      </c>
      <c r="B360" s="4" t="s">
        <v>4566</v>
      </c>
      <c r="C360" s="2" t="s">
        <v>4567</v>
      </c>
      <c r="D360" s="2" t="s">
        <v>458</v>
      </c>
      <c r="E360" s="2">
        <v>5</v>
      </c>
      <c r="F360" s="32">
        <v>1</v>
      </c>
      <c r="G360" s="17">
        <v>5.95</v>
      </c>
      <c r="H360" s="41">
        <f>(F360*2.5)/1.055</f>
        <v>2.3696682464454977</v>
      </c>
      <c r="I360" s="34">
        <f t="shared" si="24"/>
        <v>5.4145000000000003</v>
      </c>
      <c r="J360" s="23"/>
      <c r="K360" s="2"/>
      <c r="L360" s="2"/>
    </row>
    <row r="361" spans="1:12" x14ac:dyDescent="0.25">
      <c r="A361" s="3" t="s">
        <v>1615</v>
      </c>
      <c r="B361" s="4" t="s">
        <v>1087</v>
      </c>
      <c r="C361" s="2" t="s">
        <v>1088</v>
      </c>
      <c r="D361" s="2" t="s">
        <v>458</v>
      </c>
      <c r="E361" s="2">
        <v>7</v>
      </c>
      <c r="F361" s="32">
        <v>1</v>
      </c>
      <c r="G361" s="17">
        <v>9</v>
      </c>
      <c r="H361" s="41">
        <f>(F361*2.5)/1.055</f>
        <v>2.3696682464454977</v>
      </c>
      <c r="I361" s="34">
        <f t="shared" si="24"/>
        <v>8.19</v>
      </c>
      <c r="J361" s="23"/>
      <c r="K361" s="23"/>
      <c r="L361" s="23"/>
    </row>
    <row r="362" spans="1:12" x14ac:dyDescent="0.25">
      <c r="A362" s="3" t="s">
        <v>1615</v>
      </c>
      <c r="B362" s="4" t="s">
        <v>4564</v>
      </c>
      <c r="C362" s="2" t="s">
        <v>4565</v>
      </c>
      <c r="D362" s="2" t="s">
        <v>458</v>
      </c>
      <c r="E362" s="2">
        <v>5</v>
      </c>
      <c r="F362" s="32">
        <v>1</v>
      </c>
      <c r="G362" s="17">
        <v>5.95</v>
      </c>
      <c r="H362" s="41">
        <f>(F362*2.5)/1.055</f>
        <v>2.3696682464454977</v>
      </c>
      <c r="I362" s="34">
        <f t="shared" si="24"/>
        <v>5.4145000000000003</v>
      </c>
      <c r="J362" s="23"/>
      <c r="K362" s="2"/>
      <c r="L362" s="2"/>
    </row>
    <row r="363" spans="1:12" x14ac:dyDescent="0.25">
      <c r="A363" s="3" t="s">
        <v>1615</v>
      </c>
      <c r="B363" s="4" t="s">
        <v>3931</v>
      </c>
      <c r="C363" s="2" t="s">
        <v>3932</v>
      </c>
      <c r="D363" s="2" t="s">
        <v>458</v>
      </c>
      <c r="E363" s="2">
        <v>5</v>
      </c>
      <c r="F363" s="32">
        <v>1</v>
      </c>
      <c r="G363" s="17">
        <v>5</v>
      </c>
      <c r="H363" s="41">
        <f t="shared" ref="H363:H368" si="25">(F363*0.3)/1.055</f>
        <v>0.28436018957345971</v>
      </c>
      <c r="I363" s="34">
        <f t="shared" si="24"/>
        <v>4.55</v>
      </c>
      <c r="J363" s="23"/>
      <c r="K363" s="2"/>
      <c r="L363" s="2"/>
    </row>
    <row r="364" spans="1:12" x14ac:dyDescent="0.25">
      <c r="A364" s="3" t="s">
        <v>1615</v>
      </c>
      <c r="B364" s="4" t="s">
        <v>3927</v>
      </c>
      <c r="C364" s="2" t="s">
        <v>3928</v>
      </c>
      <c r="D364" s="2" t="s">
        <v>458</v>
      </c>
      <c r="E364" s="2">
        <v>5</v>
      </c>
      <c r="F364" s="32">
        <v>1</v>
      </c>
      <c r="G364" s="17">
        <v>5</v>
      </c>
      <c r="H364" s="41">
        <f t="shared" si="25"/>
        <v>0.28436018957345971</v>
      </c>
      <c r="I364" s="34">
        <f t="shared" si="24"/>
        <v>4.55</v>
      </c>
      <c r="J364" s="23"/>
      <c r="K364" s="2"/>
      <c r="L364" s="2"/>
    </row>
    <row r="365" spans="1:12" x14ac:dyDescent="0.25">
      <c r="A365" s="3" t="s">
        <v>1615</v>
      </c>
      <c r="B365" s="4" t="s">
        <v>3925</v>
      </c>
      <c r="C365" s="2" t="s">
        <v>3926</v>
      </c>
      <c r="D365" s="2" t="s">
        <v>458</v>
      </c>
      <c r="E365" s="2">
        <v>5</v>
      </c>
      <c r="F365" s="32">
        <v>1</v>
      </c>
      <c r="G365" s="17">
        <v>5</v>
      </c>
      <c r="H365" s="41">
        <f t="shared" si="25"/>
        <v>0.28436018957345971</v>
      </c>
      <c r="I365" s="34">
        <f t="shared" si="24"/>
        <v>4.55</v>
      </c>
      <c r="J365" s="23"/>
      <c r="K365" s="2"/>
      <c r="L365" s="2"/>
    </row>
    <row r="366" spans="1:12" x14ac:dyDescent="0.25">
      <c r="A366" s="3" t="s">
        <v>1615</v>
      </c>
      <c r="B366" s="4" t="s">
        <v>3929</v>
      </c>
      <c r="C366" s="2" t="s">
        <v>3930</v>
      </c>
      <c r="D366" s="2" t="s">
        <v>458</v>
      </c>
      <c r="E366" s="2">
        <v>5</v>
      </c>
      <c r="F366" s="32">
        <v>1</v>
      </c>
      <c r="G366" s="17">
        <v>5</v>
      </c>
      <c r="H366" s="41">
        <f t="shared" si="25"/>
        <v>0.28436018957345971</v>
      </c>
      <c r="I366" s="34">
        <f t="shared" si="24"/>
        <v>4.55</v>
      </c>
      <c r="J366" s="23"/>
      <c r="K366" s="2"/>
      <c r="L366" s="2"/>
    </row>
    <row r="367" spans="1:12" x14ac:dyDescent="0.25">
      <c r="A367" s="3" t="s">
        <v>1615</v>
      </c>
      <c r="B367" s="4" t="s">
        <v>5011</v>
      </c>
      <c r="C367" s="2" t="s">
        <v>5012</v>
      </c>
      <c r="D367" s="2" t="s">
        <v>458</v>
      </c>
      <c r="E367" s="2">
        <v>5</v>
      </c>
      <c r="F367" s="32">
        <v>1</v>
      </c>
      <c r="G367" s="17">
        <v>5</v>
      </c>
      <c r="H367" s="41">
        <f t="shared" si="25"/>
        <v>0.28436018957345971</v>
      </c>
      <c r="I367" s="34">
        <f t="shared" si="24"/>
        <v>4.55</v>
      </c>
      <c r="J367" s="23"/>
      <c r="K367" s="2"/>
      <c r="L367" s="2"/>
    </row>
    <row r="368" spans="1:12" x14ac:dyDescent="0.25">
      <c r="A368" s="3" t="s">
        <v>1615</v>
      </c>
      <c r="B368" s="4" t="s">
        <v>5009</v>
      </c>
      <c r="C368" s="2" t="s">
        <v>5010</v>
      </c>
      <c r="D368" s="2" t="s">
        <v>458</v>
      </c>
      <c r="E368" s="2">
        <v>5</v>
      </c>
      <c r="F368" s="32">
        <v>1</v>
      </c>
      <c r="G368" s="17">
        <v>5</v>
      </c>
      <c r="H368" s="41">
        <f t="shared" si="25"/>
        <v>0.28436018957345971</v>
      </c>
      <c r="I368" s="34">
        <f t="shared" si="24"/>
        <v>4.55</v>
      </c>
      <c r="J368" s="23"/>
      <c r="K368" s="2"/>
      <c r="L368" s="2"/>
    </row>
    <row r="369" spans="1:12" x14ac:dyDescent="0.25">
      <c r="A369" s="3" t="s">
        <v>1615</v>
      </c>
      <c r="B369" s="4" t="s">
        <v>3837</v>
      </c>
      <c r="C369" s="2" t="s">
        <v>3838</v>
      </c>
      <c r="D369" s="2" t="s">
        <v>110</v>
      </c>
      <c r="E369" s="2">
        <v>7</v>
      </c>
      <c r="F369" s="32">
        <v>1</v>
      </c>
      <c r="G369" s="17">
        <v>4.5</v>
      </c>
      <c r="H369" s="41">
        <f>(F369*0.5)/1.055</f>
        <v>0.47393364928909953</v>
      </c>
      <c r="I369" s="34">
        <f t="shared" si="24"/>
        <v>4.0949999999999998</v>
      </c>
      <c r="J369" s="2"/>
      <c r="K369" s="2"/>
      <c r="L369" s="2"/>
    </row>
    <row r="370" spans="1:12" x14ac:dyDescent="0.25">
      <c r="A370" s="3" t="s">
        <v>1615</v>
      </c>
      <c r="B370" s="4" t="s">
        <v>3845</v>
      </c>
      <c r="C370" s="2" t="s">
        <v>3848</v>
      </c>
      <c r="D370" s="2" t="s">
        <v>458</v>
      </c>
      <c r="E370" s="2">
        <v>7</v>
      </c>
      <c r="F370" s="32">
        <v>1</v>
      </c>
      <c r="G370" s="17">
        <v>4.5</v>
      </c>
      <c r="H370" s="41">
        <f>(F370*2.5)/1.055</f>
        <v>2.3696682464454977</v>
      </c>
      <c r="I370" s="34">
        <f t="shared" si="24"/>
        <v>4.0949999999999998</v>
      </c>
      <c r="J370" s="2"/>
      <c r="K370" s="2"/>
      <c r="L370" s="2"/>
    </row>
    <row r="371" spans="1:12" x14ac:dyDescent="0.25">
      <c r="A371" s="3" t="s">
        <v>1615</v>
      </c>
      <c r="B371" s="4" t="s">
        <v>3843</v>
      </c>
      <c r="C371" s="2" t="s">
        <v>3844</v>
      </c>
      <c r="D371" s="2" t="s">
        <v>458</v>
      </c>
      <c r="E371" s="2">
        <v>7</v>
      </c>
      <c r="F371" s="32">
        <v>1</v>
      </c>
      <c r="G371" s="17">
        <v>4.5</v>
      </c>
      <c r="H371" s="41">
        <f>(F371*2.5)/1.055</f>
        <v>2.3696682464454977</v>
      </c>
      <c r="I371" s="34">
        <f t="shared" si="24"/>
        <v>4.0949999999999998</v>
      </c>
      <c r="J371" s="2"/>
      <c r="K371" s="2"/>
      <c r="L371" s="2"/>
    </row>
    <row r="372" spans="1:12" x14ac:dyDescent="0.25">
      <c r="A372" s="3" t="s">
        <v>1615</v>
      </c>
      <c r="B372" s="4" t="s">
        <v>4879</v>
      </c>
      <c r="C372" s="2" t="s">
        <v>4880</v>
      </c>
      <c r="D372" s="2" t="s">
        <v>458</v>
      </c>
      <c r="E372" s="2">
        <v>7</v>
      </c>
      <c r="F372" s="32">
        <v>1</v>
      </c>
      <c r="G372" s="17">
        <v>12.8</v>
      </c>
      <c r="H372" s="41">
        <f>(F372*2.5)/1.055</f>
        <v>2.3696682464454977</v>
      </c>
      <c r="I372" s="34">
        <f t="shared" si="24"/>
        <v>11.648000000000001</v>
      </c>
      <c r="J372" s="2"/>
      <c r="K372" s="2"/>
      <c r="L372" s="2"/>
    </row>
    <row r="373" spans="1:12" x14ac:dyDescent="0.25">
      <c r="A373" s="3" t="s">
        <v>1615</v>
      </c>
      <c r="B373" s="4" t="s">
        <v>3108</v>
      </c>
      <c r="C373" s="2" t="s">
        <v>3109</v>
      </c>
      <c r="D373" s="2" t="s">
        <v>189</v>
      </c>
      <c r="E373" s="2">
        <v>6</v>
      </c>
      <c r="F373" s="32">
        <v>1</v>
      </c>
      <c r="G373" s="17">
        <v>19.95</v>
      </c>
      <c r="H373" s="41">
        <f>(F373*3)/1.055</f>
        <v>2.8436018957345972</v>
      </c>
      <c r="I373" s="34">
        <f t="shared" si="24"/>
        <v>18.154499999999999</v>
      </c>
      <c r="J373" s="2"/>
      <c r="K373" s="2"/>
      <c r="L373" s="2"/>
    </row>
    <row r="374" spans="1:12" x14ac:dyDescent="0.25">
      <c r="A374" s="3" t="s">
        <v>1615</v>
      </c>
      <c r="B374" s="4" t="s">
        <v>4568</v>
      </c>
      <c r="C374" s="2" t="s">
        <v>4569</v>
      </c>
      <c r="D374" s="2" t="s">
        <v>458</v>
      </c>
      <c r="E374" s="2">
        <v>2</v>
      </c>
      <c r="F374" s="32">
        <v>1</v>
      </c>
      <c r="G374" s="17">
        <v>11</v>
      </c>
      <c r="H374" s="41">
        <f>(F374*2)/1.055</f>
        <v>1.8957345971563981</v>
      </c>
      <c r="I374" s="34">
        <f t="shared" si="24"/>
        <v>10.01</v>
      </c>
      <c r="J374" s="23"/>
      <c r="K374" s="2"/>
      <c r="L374" s="2"/>
    </row>
    <row r="375" spans="1:12" x14ac:dyDescent="0.25">
      <c r="A375" s="3" t="s">
        <v>1615</v>
      </c>
      <c r="B375" s="4" t="s">
        <v>4570</v>
      </c>
      <c r="C375" s="2" t="s">
        <v>4571</v>
      </c>
      <c r="D375" s="2" t="s">
        <v>458</v>
      </c>
      <c r="E375" s="2">
        <v>2</v>
      </c>
      <c r="F375" s="32">
        <v>1</v>
      </c>
      <c r="G375" s="17">
        <v>11</v>
      </c>
      <c r="H375" s="41">
        <f>(F375*2)/1.055</f>
        <v>1.8957345971563981</v>
      </c>
      <c r="I375" s="34">
        <f t="shared" si="24"/>
        <v>10.01</v>
      </c>
      <c r="J375" s="23"/>
      <c r="K375" s="2"/>
      <c r="L375" s="2"/>
    </row>
    <row r="376" spans="1:12" x14ac:dyDescent="0.25">
      <c r="A376" s="3" t="s">
        <v>1615</v>
      </c>
      <c r="B376" s="4" t="s">
        <v>1086</v>
      </c>
      <c r="C376" s="2" t="s">
        <v>1089</v>
      </c>
      <c r="D376" s="2" t="s">
        <v>458</v>
      </c>
      <c r="E376" s="2">
        <v>7</v>
      </c>
      <c r="F376" s="32">
        <v>1</v>
      </c>
      <c r="G376" s="17">
        <v>9</v>
      </c>
      <c r="H376" s="41">
        <f>(F376*2.5)/1.055</f>
        <v>2.3696682464454977</v>
      </c>
      <c r="I376" s="34">
        <f t="shared" si="24"/>
        <v>8.19</v>
      </c>
      <c r="J376" s="2"/>
      <c r="K376" s="2"/>
      <c r="L376" s="2"/>
    </row>
    <row r="377" spans="1:12" x14ac:dyDescent="0.25">
      <c r="A377" s="7" t="s">
        <v>591</v>
      </c>
      <c r="B377" s="8" t="s">
        <v>592</v>
      </c>
      <c r="C377" s="5" t="s">
        <v>593</v>
      </c>
      <c r="D377" s="5" t="s">
        <v>458</v>
      </c>
      <c r="E377" s="5">
        <v>3</v>
      </c>
      <c r="F377" s="33">
        <v>1</v>
      </c>
      <c r="G377" s="37">
        <v>3.15</v>
      </c>
      <c r="H377" s="42">
        <f>(F377*G377*0.4)/1.055</f>
        <v>1.1943127962085309</v>
      </c>
      <c r="I377" s="34">
        <f t="shared" si="24"/>
        <v>2.8664999999999998</v>
      </c>
      <c r="J377" s="2"/>
      <c r="K377" s="23"/>
      <c r="L377" s="23"/>
    </row>
    <row r="378" spans="1:12" x14ac:dyDescent="0.25">
      <c r="A378" s="21" t="s">
        <v>591</v>
      </c>
      <c r="B378" s="22" t="s">
        <v>4294</v>
      </c>
      <c r="C378" s="23" t="s">
        <v>4295</v>
      </c>
      <c r="D378" s="23" t="s">
        <v>458</v>
      </c>
      <c r="E378" s="23">
        <v>5</v>
      </c>
      <c r="F378" s="31">
        <v>1</v>
      </c>
      <c r="G378" s="30">
        <v>4.95</v>
      </c>
      <c r="H378" s="40">
        <f>(F378*0.5)/1.055</f>
        <v>0.47393364928909953</v>
      </c>
      <c r="I378" s="34">
        <f t="shared" si="24"/>
        <v>4.5045000000000002</v>
      </c>
      <c r="J378" s="23"/>
      <c r="K378" s="23"/>
      <c r="L378" s="23"/>
    </row>
    <row r="379" spans="1:12" x14ac:dyDescent="0.25">
      <c r="A379" s="21" t="s">
        <v>591</v>
      </c>
      <c r="B379" s="22" t="s">
        <v>4297</v>
      </c>
      <c r="C379" s="23" t="s">
        <v>4298</v>
      </c>
      <c r="D379" s="23" t="s">
        <v>458</v>
      </c>
      <c r="E379" s="23">
        <v>5</v>
      </c>
      <c r="F379" s="31">
        <v>1</v>
      </c>
      <c r="G379" s="30">
        <v>4.25</v>
      </c>
      <c r="H379" s="40">
        <f>(F379*0.5)/1.055</f>
        <v>0.47393364928909953</v>
      </c>
      <c r="I379" s="34">
        <f t="shared" si="24"/>
        <v>3.8675000000000002</v>
      </c>
      <c r="J379" s="23"/>
      <c r="K379" s="23"/>
      <c r="L379" s="23"/>
    </row>
    <row r="380" spans="1:12" x14ac:dyDescent="0.25">
      <c r="A380" s="3" t="s">
        <v>951</v>
      </c>
      <c r="B380" s="4" t="s">
        <v>4024</v>
      </c>
      <c r="C380" s="2" t="s">
        <v>4023</v>
      </c>
      <c r="D380" s="2" t="s">
        <v>458</v>
      </c>
      <c r="E380" s="2">
        <v>10</v>
      </c>
      <c r="F380" s="32">
        <v>1</v>
      </c>
      <c r="G380" s="17">
        <v>9.9</v>
      </c>
      <c r="H380" s="41"/>
      <c r="I380" s="34">
        <f t="shared" si="24"/>
        <v>9.0090000000000003</v>
      </c>
      <c r="J380" s="23"/>
      <c r="K380" s="23"/>
      <c r="L380" s="23"/>
    </row>
    <row r="381" spans="1:12" x14ac:dyDescent="0.25">
      <c r="A381" s="3" t="s">
        <v>3251</v>
      </c>
      <c r="B381" s="4" t="s">
        <v>3254</v>
      </c>
      <c r="C381" s="2" t="s">
        <v>3255</v>
      </c>
      <c r="D381" s="2" t="s">
        <v>425</v>
      </c>
      <c r="E381" s="2">
        <v>11</v>
      </c>
      <c r="F381" s="32">
        <v>1</v>
      </c>
      <c r="G381" s="17">
        <v>19.899999999999999</v>
      </c>
      <c r="H381" s="41">
        <f>(F381*G381*0.25)/1.055</f>
        <v>4.7156398104265405</v>
      </c>
      <c r="I381" s="34"/>
      <c r="J381" s="23"/>
      <c r="K381" s="23"/>
      <c r="L381" s="23"/>
    </row>
    <row r="382" spans="1:12" x14ac:dyDescent="0.25">
      <c r="A382" s="3" t="s">
        <v>4083</v>
      </c>
      <c r="B382" s="4" t="s">
        <v>4089</v>
      </c>
      <c r="C382" s="2" t="s">
        <v>4088</v>
      </c>
      <c r="D382" s="2" t="s">
        <v>458</v>
      </c>
      <c r="E382" s="2">
        <v>10</v>
      </c>
      <c r="F382" s="32">
        <v>1</v>
      </c>
      <c r="G382" s="17">
        <v>14.9</v>
      </c>
      <c r="H382" s="41"/>
      <c r="I382" s="34"/>
      <c r="J382" s="23"/>
      <c r="K382" s="23"/>
      <c r="L382" s="23"/>
    </row>
    <row r="383" spans="1:12" x14ac:dyDescent="0.25">
      <c r="A383" s="3" t="s">
        <v>4083</v>
      </c>
      <c r="B383" s="4" t="s">
        <v>4084</v>
      </c>
      <c r="C383" s="2" t="s">
        <v>4085</v>
      </c>
      <c r="D383" s="2" t="s">
        <v>458</v>
      </c>
      <c r="E383" s="2">
        <v>10</v>
      </c>
      <c r="F383" s="32">
        <v>1</v>
      </c>
      <c r="G383" s="17">
        <v>14.9</v>
      </c>
      <c r="H383" s="41"/>
      <c r="I383" s="34"/>
      <c r="J383" s="23"/>
      <c r="K383" s="23"/>
      <c r="L383" s="23"/>
    </row>
    <row r="384" spans="1:12" s="26" customFormat="1" x14ac:dyDescent="0.25">
      <c r="A384" s="3" t="s">
        <v>4083</v>
      </c>
      <c r="B384" s="4" t="s">
        <v>4087</v>
      </c>
      <c r="C384" s="2" t="s">
        <v>4086</v>
      </c>
      <c r="D384" s="2" t="s">
        <v>458</v>
      </c>
      <c r="E384" s="2">
        <v>10</v>
      </c>
      <c r="F384" s="32">
        <v>1</v>
      </c>
      <c r="G384" s="17">
        <v>14.9</v>
      </c>
      <c r="H384" s="41"/>
      <c r="I384" s="34"/>
      <c r="J384" s="23"/>
      <c r="K384" s="23"/>
      <c r="L384" s="23"/>
    </row>
    <row r="385" spans="1:12" x14ac:dyDescent="0.25">
      <c r="A385" s="3" t="s">
        <v>568</v>
      </c>
      <c r="B385" s="4" t="s">
        <v>5233</v>
      </c>
      <c r="C385" s="2" t="s">
        <v>5234</v>
      </c>
      <c r="D385" s="2" t="s">
        <v>458</v>
      </c>
      <c r="E385" s="2">
        <v>5</v>
      </c>
      <c r="F385" s="32">
        <v>1</v>
      </c>
      <c r="G385" s="17">
        <v>12</v>
      </c>
      <c r="H385" s="41"/>
      <c r="I385" s="34">
        <f t="shared" ref="I385:I416" si="26">F385*G385*0.91</f>
        <v>10.92</v>
      </c>
      <c r="K385" s="2"/>
      <c r="L385" s="2"/>
    </row>
    <row r="386" spans="1:12" x14ac:dyDescent="0.25">
      <c r="A386" s="3" t="s">
        <v>568</v>
      </c>
      <c r="B386" s="4" t="s">
        <v>4842</v>
      </c>
      <c r="C386" s="2" t="s">
        <v>4843</v>
      </c>
      <c r="D386" s="2" t="s">
        <v>458</v>
      </c>
      <c r="E386" s="2">
        <v>5</v>
      </c>
      <c r="F386" s="32">
        <v>1</v>
      </c>
      <c r="G386" s="17">
        <v>12</v>
      </c>
      <c r="H386" s="41"/>
      <c r="I386" s="34">
        <f t="shared" si="26"/>
        <v>10.92</v>
      </c>
      <c r="K386" s="2"/>
      <c r="L386" s="2"/>
    </row>
    <row r="387" spans="1:12" x14ac:dyDescent="0.25">
      <c r="A387" s="3" t="s">
        <v>568</v>
      </c>
      <c r="B387" s="4" t="s">
        <v>4056</v>
      </c>
      <c r="C387" s="2" t="s">
        <v>4055</v>
      </c>
      <c r="D387" s="2" t="s">
        <v>458</v>
      </c>
      <c r="E387" s="2">
        <v>5</v>
      </c>
      <c r="F387" s="32">
        <v>1</v>
      </c>
      <c r="G387" s="17">
        <v>12</v>
      </c>
      <c r="H387" s="41"/>
      <c r="I387" s="34">
        <f t="shared" si="26"/>
        <v>10.92</v>
      </c>
      <c r="K387" s="2"/>
      <c r="L387" s="2"/>
    </row>
    <row r="388" spans="1:12" s="5" customFormat="1" x14ac:dyDescent="0.25">
      <c r="A388" s="3" t="s">
        <v>568</v>
      </c>
      <c r="B388" s="4" t="s">
        <v>4074</v>
      </c>
      <c r="C388" s="2" t="s">
        <v>4073</v>
      </c>
      <c r="D388" s="2" t="s">
        <v>458</v>
      </c>
      <c r="E388" s="2">
        <v>5</v>
      </c>
      <c r="F388" s="32">
        <v>1</v>
      </c>
      <c r="G388" s="17">
        <v>12</v>
      </c>
      <c r="H388" s="41"/>
      <c r="I388" s="34">
        <f t="shared" si="26"/>
        <v>10.92</v>
      </c>
      <c r="J388"/>
      <c r="K388" s="2"/>
      <c r="L388" s="2"/>
    </row>
    <row r="389" spans="1:12" s="2" customFormat="1" x14ac:dyDescent="0.25">
      <c r="A389" s="3" t="s">
        <v>568</v>
      </c>
      <c r="B389" s="4" t="s">
        <v>4080</v>
      </c>
      <c r="C389" s="2" t="s">
        <v>4079</v>
      </c>
      <c r="D389" s="2" t="s">
        <v>458</v>
      </c>
      <c r="E389" s="2">
        <v>5</v>
      </c>
      <c r="F389" s="32">
        <v>1</v>
      </c>
      <c r="G389" s="17">
        <v>12</v>
      </c>
      <c r="H389" s="41"/>
      <c r="I389" s="34">
        <f t="shared" si="26"/>
        <v>10.92</v>
      </c>
      <c r="J389"/>
      <c r="L389" s="5"/>
    </row>
    <row r="390" spans="1:12" x14ac:dyDescent="0.25">
      <c r="A390" s="3" t="s">
        <v>568</v>
      </c>
      <c r="B390" s="4" t="s">
        <v>5243</v>
      </c>
      <c r="C390" s="2" t="s">
        <v>5244</v>
      </c>
      <c r="D390" s="2" t="s">
        <v>458</v>
      </c>
      <c r="E390" s="2">
        <v>5</v>
      </c>
      <c r="F390" s="32">
        <v>1</v>
      </c>
      <c r="G390" s="17">
        <v>12</v>
      </c>
      <c r="H390" s="41"/>
      <c r="I390" s="34">
        <f t="shared" si="26"/>
        <v>10.92</v>
      </c>
      <c r="K390" s="2"/>
      <c r="L390" s="5"/>
    </row>
    <row r="391" spans="1:12" x14ac:dyDescent="0.25">
      <c r="A391" s="3" t="s">
        <v>568</v>
      </c>
      <c r="B391" s="4" t="s">
        <v>4082</v>
      </c>
      <c r="C391" s="2" t="s">
        <v>4081</v>
      </c>
      <c r="D391" s="2" t="s">
        <v>458</v>
      </c>
      <c r="E391" s="2">
        <v>5</v>
      </c>
      <c r="F391" s="32">
        <v>1</v>
      </c>
      <c r="G391" s="17">
        <v>12</v>
      </c>
      <c r="H391" s="41"/>
      <c r="I391" s="34">
        <f t="shared" si="26"/>
        <v>10.92</v>
      </c>
      <c r="K391" s="2"/>
      <c r="L391" s="5"/>
    </row>
    <row r="392" spans="1:12" x14ac:dyDescent="0.25">
      <c r="A392" s="3" t="s">
        <v>568</v>
      </c>
      <c r="B392" s="4" t="s">
        <v>4058</v>
      </c>
      <c r="C392" s="2" t="s">
        <v>4057</v>
      </c>
      <c r="D392" s="2" t="s">
        <v>458</v>
      </c>
      <c r="E392" s="2">
        <v>5</v>
      </c>
      <c r="F392" s="32">
        <v>1</v>
      </c>
      <c r="G392" s="17">
        <v>12</v>
      </c>
      <c r="H392" s="41"/>
      <c r="I392" s="34">
        <f t="shared" si="26"/>
        <v>10.92</v>
      </c>
      <c r="K392" s="2"/>
      <c r="L392" s="5"/>
    </row>
    <row r="393" spans="1:12" s="2" customFormat="1" x14ac:dyDescent="0.25">
      <c r="A393" s="3" t="s">
        <v>568</v>
      </c>
      <c r="B393" s="4" t="s">
        <v>5245</v>
      </c>
      <c r="C393" s="2" t="s">
        <v>5246</v>
      </c>
      <c r="D393" s="2" t="s">
        <v>458</v>
      </c>
      <c r="E393" s="2">
        <v>5</v>
      </c>
      <c r="F393" s="32">
        <v>1</v>
      </c>
      <c r="G393" s="17">
        <v>12</v>
      </c>
      <c r="H393" s="41"/>
      <c r="I393" s="34">
        <f t="shared" si="26"/>
        <v>10.92</v>
      </c>
      <c r="J393"/>
    </row>
    <row r="394" spans="1:12" s="5" customFormat="1" x14ac:dyDescent="0.25">
      <c r="A394" s="3" t="s">
        <v>568</v>
      </c>
      <c r="B394" s="4" t="s">
        <v>4068</v>
      </c>
      <c r="C394" s="2" t="s">
        <v>4067</v>
      </c>
      <c r="D394" s="2" t="s">
        <v>458</v>
      </c>
      <c r="E394" s="2">
        <v>5</v>
      </c>
      <c r="F394" s="32">
        <v>1</v>
      </c>
      <c r="G394" s="17">
        <v>12</v>
      </c>
      <c r="H394" s="41"/>
      <c r="I394" s="34">
        <f t="shared" si="26"/>
        <v>10.92</v>
      </c>
      <c r="J394"/>
      <c r="K394" s="2"/>
      <c r="L394" s="2"/>
    </row>
    <row r="395" spans="1:12" s="5" customFormat="1" x14ac:dyDescent="0.25">
      <c r="A395" s="3" t="s">
        <v>568</v>
      </c>
      <c r="B395" s="4" t="s">
        <v>5235</v>
      </c>
      <c r="C395" s="2" t="s">
        <v>5236</v>
      </c>
      <c r="D395" s="2" t="s">
        <v>458</v>
      </c>
      <c r="E395" s="2">
        <v>3</v>
      </c>
      <c r="F395" s="32">
        <v>1</v>
      </c>
      <c r="G395" s="17">
        <v>6</v>
      </c>
      <c r="H395" s="41"/>
      <c r="I395" s="34">
        <f t="shared" si="26"/>
        <v>5.46</v>
      </c>
      <c r="J395" s="26"/>
      <c r="L395" s="2"/>
    </row>
    <row r="396" spans="1:12" s="5" customFormat="1" x14ac:dyDescent="0.25">
      <c r="A396" s="3" t="s">
        <v>568</v>
      </c>
      <c r="B396" s="4" t="s">
        <v>5237</v>
      </c>
      <c r="C396" s="2" t="s">
        <v>5238</v>
      </c>
      <c r="D396" s="2" t="s">
        <v>458</v>
      </c>
      <c r="E396" s="2">
        <v>3</v>
      </c>
      <c r="F396" s="32">
        <v>1</v>
      </c>
      <c r="G396" s="17">
        <v>6</v>
      </c>
      <c r="H396" s="41"/>
      <c r="I396" s="34">
        <f t="shared" si="26"/>
        <v>5.46</v>
      </c>
      <c r="J396" s="26"/>
      <c r="L396" s="2"/>
    </row>
    <row r="397" spans="1:12" s="5" customFormat="1" x14ac:dyDescent="0.25">
      <c r="A397" s="3" t="s">
        <v>568</v>
      </c>
      <c r="B397" s="4" t="s">
        <v>5239</v>
      </c>
      <c r="C397" s="2" t="s">
        <v>5240</v>
      </c>
      <c r="D397" s="2" t="s">
        <v>458</v>
      </c>
      <c r="E397" s="2">
        <v>3</v>
      </c>
      <c r="F397" s="32">
        <v>1</v>
      </c>
      <c r="G397" s="17">
        <v>6</v>
      </c>
      <c r="H397" s="41"/>
      <c r="I397" s="34">
        <f t="shared" si="26"/>
        <v>5.46</v>
      </c>
      <c r="J397" s="26"/>
      <c r="L397" s="2"/>
    </row>
    <row r="398" spans="1:12" s="5" customFormat="1" x14ac:dyDescent="0.25">
      <c r="A398" s="3" t="s">
        <v>568</v>
      </c>
      <c r="B398" s="4" t="s">
        <v>4050</v>
      </c>
      <c r="C398" s="2" t="s">
        <v>4049</v>
      </c>
      <c r="D398" s="2" t="s">
        <v>458</v>
      </c>
      <c r="E398" s="2">
        <v>5</v>
      </c>
      <c r="F398" s="32">
        <v>1</v>
      </c>
      <c r="G398" s="17">
        <v>12</v>
      </c>
      <c r="H398" s="41"/>
      <c r="I398" s="34">
        <f t="shared" si="26"/>
        <v>10.92</v>
      </c>
      <c r="J398"/>
      <c r="K398" s="2"/>
      <c r="L398" s="2"/>
    </row>
    <row r="399" spans="1:12" s="5" customFormat="1" x14ac:dyDescent="0.25">
      <c r="A399" s="3" t="s">
        <v>568</v>
      </c>
      <c r="B399" s="4" t="s">
        <v>5241</v>
      </c>
      <c r="C399" s="2" t="s">
        <v>5242</v>
      </c>
      <c r="D399" s="2" t="s">
        <v>458</v>
      </c>
      <c r="E399" s="2">
        <v>5</v>
      </c>
      <c r="F399" s="32">
        <v>1</v>
      </c>
      <c r="G399" s="17">
        <v>12</v>
      </c>
      <c r="H399" s="41"/>
      <c r="I399" s="34">
        <f t="shared" si="26"/>
        <v>10.92</v>
      </c>
      <c r="J399"/>
      <c r="K399" s="2"/>
      <c r="L399" s="2"/>
    </row>
    <row r="400" spans="1:12" s="5" customFormat="1" x14ac:dyDescent="0.25">
      <c r="A400" s="3" t="s">
        <v>568</v>
      </c>
      <c r="B400" s="4" t="s">
        <v>4076</v>
      </c>
      <c r="C400" s="2" t="s">
        <v>4075</v>
      </c>
      <c r="D400" s="2" t="s">
        <v>458</v>
      </c>
      <c r="E400" s="2">
        <v>5</v>
      </c>
      <c r="F400" s="32">
        <v>1</v>
      </c>
      <c r="G400" s="17">
        <v>12</v>
      </c>
      <c r="H400" s="41"/>
      <c r="I400" s="34">
        <f t="shared" si="26"/>
        <v>10.92</v>
      </c>
      <c r="J400"/>
      <c r="K400" s="2"/>
      <c r="L400" s="2"/>
    </row>
    <row r="401" spans="1:12" s="5" customFormat="1" x14ac:dyDescent="0.25">
      <c r="A401" s="3" t="s">
        <v>2376</v>
      </c>
      <c r="B401" s="4" t="s">
        <v>2377</v>
      </c>
      <c r="C401" s="2" t="s">
        <v>2378</v>
      </c>
      <c r="D401" s="2" t="s">
        <v>458</v>
      </c>
      <c r="E401" s="2">
        <v>3</v>
      </c>
      <c r="F401" s="32">
        <v>1</v>
      </c>
      <c r="G401" s="17">
        <v>12</v>
      </c>
      <c r="H401" s="41"/>
      <c r="I401" s="34">
        <f t="shared" si="26"/>
        <v>10.92</v>
      </c>
      <c r="J401"/>
      <c r="K401"/>
      <c r="L401"/>
    </row>
    <row r="402" spans="1:12" s="5" customFormat="1" x14ac:dyDescent="0.25">
      <c r="A402" s="7" t="s">
        <v>1325</v>
      </c>
      <c r="B402" s="8" t="s">
        <v>4338</v>
      </c>
      <c r="C402" s="5" t="s">
        <v>4339</v>
      </c>
      <c r="D402" s="5" t="s">
        <v>425</v>
      </c>
      <c r="E402" s="5">
        <v>17</v>
      </c>
      <c r="F402" s="33">
        <v>1</v>
      </c>
      <c r="G402" s="37">
        <v>14.5</v>
      </c>
      <c r="H402" s="42"/>
      <c r="I402" s="34">
        <f t="shared" si="26"/>
        <v>13.195</v>
      </c>
      <c r="J402"/>
      <c r="K402"/>
      <c r="L402"/>
    </row>
    <row r="403" spans="1:12" s="5" customFormat="1" x14ac:dyDescent="0.25">
      <c r="A403" s="3" t="s">
        <v>1325</v>
      </c>
      <c r="B403" s="4" t="s">
        <v>2381</v>
      </c>
      <c r="C403" s="2" t="s">
        <v>2382</v>
      </c>
      <c r="D403" s="2" t="s">
        <v>425</v>
      </c>
      <c r="E403" s="2">
        <v>3</v>
      </c>
      <c r="F403" s="32">
        <v>1</v>
      </c>
      <c r="G403" s="17">
        <v>16</v>
      </c>
      <c r="H403" s="41">
        <f>(F403*G403*0.25)/1.055</f>
        <v>3.7914691943127963</v>
      </c>
      <c r="I403" s="34">
        <f t="shared" si="26"/>
        <v>14.56</v>
      </c>
      <c r="J403"/>
      <c r="K403"/>
      <c r="L403"/>
    </row>
    <row r="404" spans="1:12" s="5" customFormat="1" x14ac:dyDescent="0.25">
      <c r="A404" s="7" t="s">
        <v>1325</v>
      </c>
      <c r="B404" s="8" t="s">
        <v>4342</v>
      </c>
      <c r="C404" s="5" t="s">
        <v>4343</v>
      </c>
      <c r="D404" s="5" t="s">
        <v>425</v>
      </c>
      <c r="E404" s="5">
        <v>10</v>
      </c>
      <c r="F404" s="33">
        <v>1</v>
      </c>
      <c r="G404" s="37">
        <v>12.9</v>
      </c>
      <c r="H404" s="42"/>
      <c r="I404" s="34">
        <f t="shared" si="26"/>
        <v>11.739000000000001</v>
      </c>
      <c r="J404"/>
      <c r="K404"/>
      <c r="L404"/>
    </row>
    <row r="405" spans="1:12" s="5" customFormat="1" x14ac:dyDescent="0.25">
      <c r="A405" s="7" t="s">
        <v>1325</v>
      </c>
      <c r="B405" s="8" t="s">
        <v>1328</v>
      </c>
      <c r="C405" s="5" t="s">
        <v>888</v>
      </c>
      <c r="D405" s="5" t="s">
        <v>425</v>
      </c>
      <c r="E405" s="5">
        <v>10</v>
      </c>
      <c r="F405" s="33">
        <v>1</v>
      </c>
      <c r="G405" s="37">
        <v>15</v>
      </c>
      <c r="H405" s="42">
        <f>(F405*G405*0.5)/1.055</f>
        <v>7.109004739336493</v>
      </c>
      <c r="I405" s="34">
        <f t="shared" si="26"/>
        <v>13.65</v>
      </c>
      <c r="J405"/>
      <c r="K405"/>
      <c r="L405"/>
    </row>
    <row r="406" spans="1:12" s="5" customFormat="1" x14ac:dyDescent="0.25">
      <c r="A406" s="7" t="s">
        <v>1325</v>
      </c>
      <c r="B406" s="8" t="s">
        <v>4340</v>
      </c>
      <c r="C406" s="5" t="s">
        <v>4341</v>
      </c>
      <c r="D406" s="5" t="s">
        <v>425</v>
      </c>
      <c r="E406" s="5">
        <v>9</v>
      </c>
      <c r="F406" s="33">
        <v>1</v>
      </c>
      <c r="G406" s="37">
        <v>14.95</v>
      </c>
      <c r="H406" s="42"/>
      <c r="I406" s="34">
        <f t="shared" si="26"/>
        <v>13.6045</v>
      </c>
      <c r="J406"/>
      <c r="K406"/>
      <c r="L406"/>
    </row>
    <row r="407" spans="1:12" s="5" customFormat="1" x14ac:dyDescent="0.25">
      <c r="A407" s="7" t="s">
        <v>1325</v>
      </c>
      <c r="B407" s="8" t="s">
        <v>4348</v>
      </c>
      <c r="C407" s="5" t="s">
        <v>4349</v>
      </c>
      <c r="D407" s="5" t="s">
        <v>425</v>
      </c>
      <c r="E407" s="5">
        <v>10</v>
      </c>
      <c r="F407" s="33">
        <v>1</v>
      </c>
      <c r="G407" s="37">
        <v>6.9</v>
      </c>
      <c r="H407" s="42"/>
      <c r="I407" s="34">
        <f t="shared" si="26"/>
        <v>6.2790000000000008</v>
      </c>
      <c r="J407"/>
      <c r="K407"/>
      <c r="L407"/>
    </row>
    <row r="408" spans="1:12" s="5" customFormat="1" x14ac:dyDescent="0.25">
      <c r="A408" s="7" t="s">
        <v>1325</v>
      </c>
      <c r="B408" s="8" t="s">
        <v>4346</v>
      </c>
      <c r="C408" s="5" t="s">
        <v>4347</v>
      </c>
      <c r="D408" s="5" t="s">
        <v>425</v>
      </c>
      <c r="E408" s="5">
        <v>10</v>
      </c>
      <c r="F408" s="33">
        <v>1</v>
      </c>
      <c r="G408" s="37">
        <v>6.9</v>
      </c>
      <c r="H408" s="42"/>
      <c r="I408" s="34">
        <f t="shared" si="26"/>
        <v>6.2790000000000008</v>
      </c>
      <c r="J408"/>
      <c r="K408"/>
      <c r="L408"/>
    </row>
    <row r="409" spans="1:12" s="5" customFormat="1" x14ac:dyDescent="0.25">
      <c r="A409" s="7" t="s">
        <v>1325</v>
      </c>
      <c r="B409" s="8" t="s">
        <v>4325</v>
      </c>
      <c r="C409" s="5" t="s">
        <v>4326</v>
      </c>
      <c r="D409" s="5" t="s">
        <v>425</v>
      </c>
      <c r="E409" s="5">
        <v>10</v>
      </c>
      <c r="F409" s="33">
        <v>1</v>
      </c>
      <c r="G409" s="37">
        <v>12.9</v>
      </c>
      <c r="H409" s="42"/>
      <c r="I409" s="34">
        <f t="shared" si="26"/>
        <v>11.739000000000001</v>
      </c>
      <c r="J409"/>
      <c r="K409"/>
      <c r="L409"/>
    </row>
    <row r="410" spans="1:12" s="5" customFormat="1" x14ac:dyDescent="0.25">
      <c r="A410" s="7" t="s">
        <v>1325</v>
      </c>
      <c r="B410" s="8" t="s">
        <v>4344</v>
      </c>
      <c r="C410" s="5" t="s">
        <v>4345</v>
      </c>
      <c r="D410" s="5" t="s">
        <v>425</v>
      </c>
      <c r="E410" s="5">
        <v>10</v>
      </c>
      <c r="F410" s="33">
        <v>1</v>
      </c>
      <c r="G410" s="37">
        <v>10</v>
      </c>
      <c r="H410" s="42"/>
      <c r="I410" s="34">
        <f t="shared" si="26"/>
        <v>9.1</v>
      </c>
      <c r="J410"/>
      <c r="K410"/>
      <c r="L410"/>
    </row>
    <row r="411" spans="1:12" s="23" customFormat="1" x14ac:dyDescent="0.25">
      <c r="A411" s="3" t="s">
        <v>1325</v>
      </c>
      <c r="B411" s="4" t="s">
        <v>2383</v>
      </c>
      <c r="C411" s="2" t="s">
        <v>2384</v>
      </c>
      <c r="D411" s="2" t="s">
        <v>425</v>
      </c>
      <c r="E411" s="2">
        <v>10</v>
      </c>
      <c r="F411" s="32">
        <v>1</v>
      </c>
      <c r="G411" s="17">
        <v>40</v>
      </c>
      <c r="H411" s="41">
        <f>(F411*G411*0.25)/1.055</f>
        <v>9.4786729857819907</v>
      </c>
      <c r="I411" s="34">
        <f t="shared" si="26"/>
        <v>36.4</v>
      </c>
      <c r="J411"/>
      <c r="K411"/>
      <c r="L411"/>
    </row>
    <row r="412" spans="1:12" s="23" customFormat="1" x14ac:dyDescent="0.25">
      <c r="A412" s="3" t="s">
        <v>1325</v>
      </c>
      <c r="B412" s="4" t="s">
        <v>389</v>
      </c>
      <c r="C412" s="2" t="s">
        <v>220</v>
      </c>
      <c r="D412" s="2" t="s">
        <v>425</v>
      </c>
      <c r="E412" s="2">
        <v>10</v>
      </c>
      <c r="F412" s="32">
        <v>1</v>
      </c>
      <c r="G412" s="17">
        <v>10</v>
      </c>
      <c r="H412" s="41">
        <f>(F412*G412*0.25)/1.055</f>
        <v>2.3696682464454977</v>
      </c>
      <c r="I412" s="34">
        <f t="shared" si="26"/>
        <v>9.1</v>
      </c>
      <c r="J412"/>
      <c r="K412"/>
      <c r="L412"/>
    </row>
    <row r="413" spans="1:12" s="23" customFormat="1" x14ac:dyDescent="0.25">
      <c r="A413" s="3" t="s">
        <v>1325</v>
      </c>
      <c r="B413" s="4" t="s">
        <v>2385</v>
      </c>
      <c r="C413" s="2" t="s">
        <v>2386</v>
      </c>
      <c r="D413" s="2" t="s">
        <v>458</v>
      </c>
      <c r="E413" s="2">
        <v>6</v>
      </c>
      <c r="F413" s="32">
        <v>1</v>
      </c>
      <c r="G413" s="17">
        <v>12</v>
      </c>
      <c r="H413" s="41"/>
      <c r="I413" s="34">
        <f t="shared" si="26"/>
        <v>10.92</v>
      </c>
      <c r="J413"/>
      <c r="K413"/>
      <c r="L413"/>
    </row>
    <row r="414" spans="1:12" s="23" customFormat="1" x14ac:dyDescent="0.25">
      <c r="A414" s="3" t="s">
        <v>1325</v>
      </c>
      <c r="B414" s="4" t="s">
        <v>392</v>
      </c>
      <c r="C414" s="2" t="s">
        <v>393</v>
      </c>
      <c r="D414" s="2" t="s">
        <v>425</v>
      </c>
      <c r="E414" s="2">
        <v>10</v>
      </c>
      <c r="F414" s="32">
        <v>1</v>
      </c>
      <c r="G414" s="17">
        <v>10</v>
      </c>
      <c r="H414" s="41">
        <f>(F414*G414*0.25)/1.055</f>
        <v>2.3696682464454977</v>
      </c>
      <c r="I414" s="34">
        <f t="shared" si="26"/>
        <v>9.1</v>
      </c>
      <c r="J414" s="2"/>
      <c r="K414" s="5"/>
      <c r="L414" s="5"/>
    </row>
    <row r="415" spans="1:12" s="23" customFormat="1" x14ac:dyDescent="0.25">
      <c r="A415" s="3" t="s">
        <v>1325</v>
      </c>
      <c r="B415" s="4" t="s">
        <v>361</v>
      </c>
      <c r="C415" s="2" t="s">
        <v>903</v>
      </c>
      <c r="D415" s="2" t="s">
        <v>425</v>
      </c>
      <c r="E415" s="2">
        <v>9</v>
      </c>
      <c r="F415" s="32">
        <v>1</v>
      </c>
      <c r="G415" s="17">
        <v>14</v>
      </c>
      <c r="H415" s="41">
        <f>(F415*G415*0.25)/1.055</f>
        <v>3.3175355450236967</v>
      </c>
      <c r="I415" s="34">
        <f t="shared" si="26"/>
        <v>12.74</v>
      </c>
      <c r="J415"/>
      <c r="K415"/>
      <c r="L415"/>
    </row>
    <row r="416" spans="1:12" s="23" customFormat="1" x14ac:dyDescent="0.25">
      <c r="A416" s="7" t="s">
        <v>1325</v>
      </c>
      <c r="B416" s="8" t="s">
        <v>1326</v>
      </c>
      <c r="C416" s="5" t="s">
        <v>1327</v>
      </c>
      <c r="D416" s="5" t="s">
        <v>425</v>
      </c>
      <c r="E416" s="5">
        <v>10</v>
      </c>
      <c r="F416" s="33">
        <v>1</v>
      </c>
      <c r="G416" s="37">
        <v>12</v>
      </c>
      <c r="H416" s="42">
        <f>(F416*G416*0.5)/1.055</f>
        <v>5.6872037914691944</v>
      </c>
      <c r="I416" s="34">
        <f t="shared" si="26"/>
        <v>10.92</v>
      </c>
      <c r="J416"/>
      <c r="K416"/>
      <c r="L416"/>
    </row>
    <row r="417" spans="1:12" s="5" customFormat="1" x14ac:dyDescent="0.25">
      <c r="A417" s="7" t="s">
        <v>1325</v>
      </c>
      <c r="B417" s="8" t="s">
        <v>353</v>
      </c>
      <c r="C417" s="5" t="s">
        <v>354</v>
      </c>
      <c r="D417" s="5" t="s">
        <v>458</v>
      </c>
      <c r="E417" s="5">
        <v>4</v>
      </c>
      <c r="F417" s="33">
        <v>1</v>
      </c>
      <c r="G417" s="37">
        <v>13</v>
      </c>
      <c r="H417" s="42">
        <f>(F417*G417*0.4)/1.055</f>
        <v>4.9289099526066353</v>
      </c>
      <c r="I417" s="34">
        <f t="shared" ref="I417:I433" si="27">F417*G417*0.91</f>
        <v>11.83</v>
      </c>
      <c r="J417"/>
      <c r="K417" s="2"/>
      <c r="L417" s="2"/>
    </row>
    <row r="418" spans="1:12" s="5" customFormat="1" x14ac:dyDescent="0.25">
      <c r="A418" s="7" t="s">
        <v>1325</v>
      </c>
      <c r="B418" s="8" t="s">
        <v>4329</v>
      </c>
      <c r="C418" s="5" t="s">
        <v>4330</v>
      </c>
      <c r="D418" s="5" t="s">
        <v>425</v>
      </c>
      <c r="E418" s="5">
        <v>9</v>
      </c>
      <c r="F418" s="33">
        <v>1</v>
      </c>
      <c r="G418" s="37">
        <v>14.5</v>
      </c>
      <c r="H418" s="42"/>
      <c r="I418" s="34">
        <f t="shared" si="27"/>
        <v>13.195</v>
      </c>
      <c r="J418"/>
      <c r="K418" s="2"/>
      <c r="L418" s="2"/>
    </row>
    <row r="419" spans="1:12" s="5" customFormat="1" x14ac:dyDescent="0.25">
      <c r="A419" s="3" t="s">
        <v>1325</v>
      </c>
      <c r="B419" s="4" t="s">
        <v>4374</v>
      </c>
      <c r="C419" s="2" t="s">
        <v>4375</v>
      </c>
      <c r="D419" s="2" t="s">
        <v>425</v>
      </c>
      <c r="E419" s="2">
        <v>10</v>
      </c>
      <c r="F419" s="32">
        <v>1</v>
      </c>
      <c r="G419" s="17">
        <v>14</v>
      </c>
      <c r="H419" s="41">
        <f>(F419*G419*0.25)/1.055</f>
        <v>3.3175355450236967</v>
      </c>
      <c r="I419" s="34">
        <f t="shared" si="27"/>
        <v>12.74</v>
      </c>
      <c r="J419"/>
      <c r="K419"/>
      <c r="L419"/>
    </row>
    <row r="420" spans="1:12" x14ac:dyDescent="0.25">
      <c r="A420" s="3" t="s">
        <v>1325</v>
      </c>
      <c r="B420" s="4" t="s">
        <v>390</v>
      </c>
      <c r="C420" s="2" t="s">
        <v>391</v>
      </c>
      <c r="D420" s="2" t="s">
        <v>425</v>
      </c>
      <c r="E420" s="2">
        <v>10</v>
      </c>
      <c r="F420" s="32">
        <v>1</v>
      </c>
      <c r="G420" s="17">
        <v>11</v>
      </c>
      <c r="H420" s="41">
        <f>(F420*G420*0.25)/1.055</f>
        <v>2.6066350710900474</v>
      </c>
      <c r="I420" s="34">
        <f t="shared" si="27"/>
        <v>10.01</v>
      </c>
    </row>
    <row r="421" spans="1:12" x14ac:dyDescent="0.25">
      <c r="A421" s="3" t="s">
        <v>1325</v>
      </c>
      <c r="B421" s="4" t="s">
        <v>4331</v>
      </c>
      <c r="C421" s="2" t="s">
        <v>4332</v>
      </c>
      <c r="D421" s="2" t="s">
        <v>425</v>
      </c>
      <c r="E421" s="2">
        <v>10</v>
      </c>
      <c r="F421" s="32">
        <v>1</v>
      </c>
      <c r="G421" s="17">
        <v>14</v>
      </c>
      <c r="H421" s="41">
        <f>(F421*G421*0.25)/1.055</f>
        <v>3.3175355450236967</v>
      </c>
      <c r="I421" s="34">
        <f t="shared" si="27"/>
        <v>12.74</v>
      </c>
    </row>
    <row r="422" spans="1:12" x14ac:dyDescent="0.25">
      <c r="A422" s="3" t="s">
        <v>1325</v>
      </c>
      <c r="B422" s="4" t="s">
        <v>3541</v>
      </c>
      <c r="C422" s="2" t="s">
        <v>3542</v>
      </c>
      <c r="D422" s="2" t="s">
        <v>425</v>
      </c>
      <c r="E422" s="2">
        <v>10</v>
      </c>
      <c r="F422" s="32">
        <v>1</v>
      </c>
      <c r="G422" s="17">
        <v>14</v>
      </c>
      <c r="H422" s="41">
        <f>(F422*G422*0.25)/1.055</f>
        <v>3.3175355450236967</v>
      </c>
      <c r="I422" s="34">
        <f t="shared" si="27"/>
        <v>12.74</v>
      </c>
    </row>
    <row r="423" spans="1:12" x14ac:dyDescent="0.25">
      <c r="A423" s="1" t="s">
        <v>1325</v>
      </c>
      <c r="B423" s="6" t="s">
        <v>4336</v>
      </c>
      <c r="C423" t="s">
        <v>4335</v>
      </c>
      <c r="D423" t="s">
        <v>425</v>
      </c>
      <c r="E423">
        <v>10</v>
      </c>
      <c r="F423" s="34">
        <v>1</v>
      </c>
      <c r="G423" s="10">
        <v>13.9</v>
      </c>
      <c r="H423" s="43"/>
      <c r="I423" s="34">
        <f t="shared" si="27"/>
        <v>12.649000000000001</v>
      </c>
    </row>
    <row r="424" spans="1:12" s="24" customFormat="1" x14ac:dyDescent="0.25">
      <c r="A424" s="1" t="s">
        <v>1325</v>
      </c>
      <c r="B424" s="6" t="s">
        <v>4327</v>
      </c>
      <c r="C424" t="s">
        <v>4328</v>
      </c>
      <c r="D424" t="s">
        <v>425</v>
      </c>
      <c r="E424">
        <v>10</v>
      </c>
      <c r="F424" s="34">
        <v>1</v>
      </c>
      <c r="G424" s="10">
        <v>15.9</v>
      </c>
      <c r="H424" s="43"/>
      <c r="I424" s="34">
        <f t="shared" si="27"/>
        <v>14.469000000000001</v>
      </c>
      <c r="J424"/>
      <c r="K424"/>
      <c r="L424"/>
    </row>
    <row r="425" spans="1:12" s="24" customFormat="1" x14ac:dyDescent="0.25">
      <c r="A425" s="7" t="s">
        <v>1325</v>
      </c>
      <c r="B425" s="89">
        <v>9782732458274</v>
      </c>
      <c r="C425" s="5" t="s">
        <v>4337</v>
      </c>
      <c r="D425" s="5" t="s">
        <v>458</v>
      </c>
      <c r="E425" s="5">
        <v>8</v>
      </c>
      <c r="F425" s="34">
        <v>1</v>
      </c>
      <c r="G425" s="10">
        <v>13.9</v>
      </c>
      <c r="H425" s="42"/>
      <c r="I425" s="34">
        <f t="shared" si="27"/>
        <v>12.649000000000001</v>
      </c>
      <c r="J425"/>
      <c r="K425"/>
      <c r="L425"/>
    </row>
    <row r="426" spans="1:12" s="24" customFormat="1" x14ac:dyDescent="0.25">
      <c r="A426" s="3" t="s">
        <v>1325</v>
      </c>
      <c r="B426" s="4" t="s">
        <v>899</v>
      </c>
      <c r="C426" s="2" t="s">
        <v>900</v>
      </c>
      <c r="D426" s="2" t="s">
        <v>458</v>
      </c>
      <c r="E426" s="2">
        <v>6</v>
      </c>
      <c r="F426" s="32">
        <v>1</v>
      </c>
      <c r="G426" s="17">
        <v>12</v>
      </c>
      <c r="H426" s="41">
        <f>(F426*G426*0.25)/1.055</f>
        <v>2.8436018957345972</v>
      </c>
      <c r="I426" s="34">
        <f t="shared" si="27"/>
        <v>10.92</v>
      </c>
      <c r="J426"/>
      <c r="K426"/>
      <c r="L426"/>
    </row>
    <row r="427" spans="1:12" s="24" customFormat="1" x14ac:dyDescent="0.25">
      <c r="A427" s="7" t="s">
        <v>1325</v>
      </c>
      <c r="B427" s="8" t="s">
        <v>901</v>
      </c>
      <c r="C427" s="5" t="s">
        <v>902</v>
      </c>
      <c r="D427" s="5" t="s">
        <v>458</v>
      </c>
      <c r="E427" s="5">
        <v>7</v>
      </c>
      <c r="F427" s="33">
        <v>1</v>
      </c>
      <c r="G427" s="37">
        <v>12</v>
      </c>
      <c r="H427" s="42">
        <f>(F427*G427*0.4)/1.055</f>
        <v>4.5497630331753562</v>
      </c>
      <c r="I427" s="34">
        <f t="shared" si="27"/>
        <v>10.92</v>
      </c>
      <c r="J427"/>
      <c r="K427"/>
      <c r="L427"/>
    </row>
    <row r="428" spans="1:12" s="24" customFormat="1" x14ac:dyDescent="0.25">
      <c r="A428" s="7" t="s">
        <v>1325</v>
      </c>
      <c r="B428" s="8" t="s">
        <v>4397</v>
      </c>
      <c r="C428" s="5" t="s">
        <v>4398</v>
      </c>
      <c r="D428" s="5" t="s">
        <v>458</v>
      </c>
      <c r="E428" s="5">
        <v>7</v>
      </c>
      <c r="F428" s="33">
        <v>1</v>
      </c>
      <c r="G428" s="37">
        <v>13.9</v>
      </c>
      <c r="H428" s="42"/>
      <c r="I428" s="34">
        <f t="shared" si="27"/>
        <v>12.649000000000001</v>
      </c>
      <c r="J428"/>
      <c r="K428"/>
      <c r="L428"/>
    </row>
    <row r="429" spans="1:12" s="24" customFormat="1" x14ac:dyDescent="0.25">
      <c r="A429" s="7" t="s">
        <v>1325</v>
      </c>
      <c r="B429" s="8" t="s">
        <v>4395</v>
      </c>
      <c r="C429" s="5" t="s">
        <v>4396</v>
      </c>
      <c r="D429" s="5" t="s">
        <v>458</v>
      </c>
      <c r="E429" s="5">
        <v>7</v>
      </c>
      <c r="F429" s="33">
        <v>1</v>
      </c>
      <c r="G429" s="37">
        <v>13.9</v>
      </c>
      <c r="H429" s="42"/>
      <c r="I429" s="34">
        <f t="shared" si="27"/>
        <v>12.649000000000001</v>
      </c>
      <c r="J429"/>
      <c r="K429"/>
      <c r="L429"/>
    </row>
    <row r="430" spans="1:12" s="24" customFormat="1" x14ac:dyDescent="0.25">
      <c r="A430" s="7" t="s">
        <v>1325</v>
      </c>
      <c r="B430" s="8" t="s">
        <v>4333</v>
      </c>
      <c r="C430" s="5" t="s">
        <v>4334</v>
      </c>
      <c r="D430" s="5" t="s">
        <v>458</v>
      </c>
      <c r="E430" s="5">
        <v>7</v>
      </c>
      <c r="F430" s="33">
        <v>1</v>
      </c>
      <c r="G430" s="37">
        <v>13.9</v>
      </c>
      <c r="H430" s="42"/>
      <c r="I430" s="34">
        <f t="shared" si="27"/>
        <v>12.649000000000001</v>
      </c>
      <c r="J430"/>
      <c r="K430"/>
      <c r="L430"/>
    </row>
    <row r="431" spans="1:12" x14ac:dyDescent="0.25">
      <c r="A431" s="3" t="s">
        <v>1325</v>
      </c>
      <c r="B431" s="4" t="s">
        <v>394</v>
      </c>
      <c r="C431" s="2" t="s">
        <v>395</v>
      </c>
      <c r="D431" s="2" t="s">
        <v>425</v>
      </c>
      <c r="E431" s="2">
        <v>10</v>
      </c>
      <c r="F431" s="32">
        <v>1</v>
      </c>
      <c r="G431" s="17">
        <v>11</v>
      </c>
      <c r="H431" s="41">
        <f t="shared" ref="H431:H439" si="28">(F431*G431*0.25)/1.055</f>
        <v>2.6066350710900474</v>
      </c>
      <c r="I431" s="34">
        <f t="shared" si="27"/>
        <v>10.01</v>
      </c>
    </row>
    <row r="432" spans="1:12" x14ac:dyDescent="0.25">
      <c r="A432" s="3" t="s">
        <v>1325</v>
      </c>
      <c r="B432" s="4" t="s">
        <v>4372</v>
      </c>
      <c r="C432" s="2" t="s">
        <v>4373</v>
      </c>
      <c r="D432" s="2" t="s">
        <v>425</v>
      </c>
      <c r="E432" s="2">
        <v>8</v>
      </c>
      <c r="F432" s="32">
        <v>1</v>
      </c>
      <c r="G432" s="17">
        <v>13</v>
      </c>
      <c r="H432" s="41">
        <f t="shared" si="28"/>
        <v>3.080568720379147</v>
      </c>
      <c r="I432" s="34">
        <f t="shared" si="27"/>
        <v>11.83</v>
      </c>
    </row>
    <row r="433" spans="1:12" x14ac:dyDescent="0.25">
      <c r="A433" s="3" t="s">
        <v>1325</v>
      </c>
      <c r="B433" s="4" t="s">
        <v>3537</v>
      </c>
      <c r="C433" s="2" t="s">
        <v>3538</v>
      </c>
      <c r="D433" s="2" t="s">
        <v>425</v>
      </c>
      <c r="E433" s="2">
        <v>8</v>
      </c>
      <c r="F433" s="32">
        <v>1</v>
      </c>
      <c r="G433" s="17">
        <v>13</v>
      </c>
      <c r="H433" s="41">
        <f t="shared" si="28"/>
        <v>3.080568720379147</v>
      </c>
      <c r="I433" s="34">
        <f t="shared" si="27"/>
        <v>11.83</v>
      </c>
    </row>
    <row r="434" spans="1:12" x14ac:dyDescent="0.25">
      <c r="A434" s="3" t="s">
        <v>4175</v>
      </c>
      <c r="B434" s="4" t="s">
        <v>4180</v>
      </c>
      <c r="C434" s="2" t="s">
        <v>4181</v>
      </c>
      <c r="D434" s="2"/>
      <c r="E434" s="2"/>
      <c r="F434" s="32">
        <v>1</v>
      </c>
      <c r="G434" s="17">
        <v>10</v>
      </c>
      <c r="H434" s="41">
        <f t="shared" si="28"/>
        <v>2.3696682464454977</v>
      </c>
      <c r="I434" s="34"/>
    </row>
    <row r="435" spans="1:12" x14ac:dyDescent="0.25">
      <c r="A435" s="3" t="s">
        <v>4175</v>
      </c>
      <c r="B435" s="4" t="s">
        <v>4185</v>
      </c>
      <c r="C435" s="2" t="s">
        <v>555</v>
      </c>
      <c r="D435" s="2"/>
      <c r="E435" s="2"/>
      <c r="F435" s="32">
        <v>1</v>
      </c>
      <c r="G435" s="17">
        <v>10</v>
      </c>
      <c r="H435" s="41">
        <f t="shared" si="28"/>
        <v>2.3696682464454977</v>
      </c>
      <c r="I435" s="34"/>
    </row>
    <row r="436" spans="1:12" x14ac:dyDescent="0.25">
      <c r="A436" s="3" t="s">
        <v>4175</v>
      </c>
      <c r="B436" s="4" t="s">
        <v>4191</v>
      </c>
      <c r="C436" s="2" t="s">
        <v>4186</v>
      </c>
      <c r="D436" s="2"/>
      <c r="E436" s="2"/>
      <c r="F436" s="32">
        <v>1</v>
      </c>
      <c r="G436" s="17">
        <v>10</v>
      </c>
      <c r="H436" s="41">
        <f t="shared" si="28"/>
        <v>2.3696682464454977</v>
      </c>
      <c r="I436" s="34"/>
    </row>
    <row r="437" spans="1:12" x14ac:dyDescent="0.25">
      <c r="A437" s="3" t="s">
        <v>4175</v>
      </c>
      <c r="B437" s="4" t="s">
        <v>4187</v>
      </c>
      <c r="C437" s="2" t="s">
        <v>4190</v>
      </c>
      <c r="D437" s="2"/>
      <c r="E437" s="2"/>
      <c r="F437" s="32">
        <v>1</v>
      </c>
      <c r="G437" s="17">
        <v>12</v>
      </c>
      <c r="H437" s="41">
        <f t="shared" si="28"/>
        <v>2.8436018957345972</v>
      </c>
      <c r="I437" s="34"/>
    </row>
    <row r="438" spans="1:12" s="24" customFormat="1" x14ac:dyDescent="0.25">
      <c r="A438" s="3" t="s">
        <v>4175</v>
      </c>
      <c r="B438" s="4" t="s">
        <v>4189</v>
      </c>
      <c r="C438" s="2" t="s">
        <v>4188</v>
      </c>
      <c r="D438" s="2"/>
      <c r="E438" s="2"/>
      <c r="F438" s="32">
        <v>1</v>
      </c>
      <c r="G438" s="17">
        <v>10</v>
      </c>
      <c r="H438" s="41">
        <f t="shared" si="28"/>
        <v>2.3696682464454977</v>
      </c>
      <c r="I438" s="34"/>
      <c r="J438"/>
      <c r="K438"/>
      <c r="L438"/>
    </row>
    <row r="439" spans="1:12" s="24" customFormat="1" x14ac:dyDescent="0.25">
      <c r="A439" s="3" t="s">
        <v>1266</v>
      </c>
      <c r="B439" s="4" t="s">
        <v>1267</v>
      </c>
      <c r="C439" s="2" t="s">
        <v>469</v>
      </c>
      <c r="D439" s="2" t="s">
        <v>425</v>
      </c>
      <c r="E439" s="2">
        <v>7</v>
      </c>
      <c r="F439" s="32">
        <v>1</v>
      </c>
      <c r="G439" s="17">
        <v>10.95</v>
      </c>
      <c r="H439" s="41">
        <f t="shared" si="28"/>
        <v>2.59478672985782</v>
      </c>
      <c r="I439" s="34">
        <f>F439*G439*0.91</f>
        <v>9.9644999999999992</v>
      </c>
      <c r="J439"/>
      <c r="K439"/>
      <c r="L439"/>
    </row>
    <row r="440" spans="1:12" x14ac:dyDescent="0.25">
      <c r="A440" s="3" t="s">
        <v>1266</v>
      </c>
      <c r="B440" s="4" t="s">
        <v>4296</v>
      </c>
      <c r="C440" s="2" t="s">
        <v>1063</v>
      </c>
      <c r="D440" s="2" t="s">
        <v>425</v>
      </c>
      <c r="E440" s="2">
        <v>9</v>
      </c>
      <c r="F440" s="32">
        <v>1</v>
      </c>
      <c r="G440" s="17">
        <v>3.95</v>
      </c>
      <c r="H440" s="41">
        <f>(F440*0.5)/1.055</f>
        <v>0.47393364928909953</v>
      </c>
      <c r="I440" s="34">
        <f>F440*G440*0.91</f>
        <v>3.5945000000000005</v>
      </c>
    </row>
    <row r="441" spans="1:12" x14ac:dyDescent="0.25">
      <c r="A441" s="3" t="s">
        <v>2403</v>
      </c>
      <c r="B441" s="4" t="s">
        <v>5223</v>
      </c>
      <c r="C441" s="2" t="s">
        <v>5224</v>
      </c>
      <c r="D441" s="2" t="s">
        <v>189</v>
      </c>
      <c r="E441" s="2">
        <v>12</v>
      </c>
      <c r="F441" s="32">
        <v>1</v>
      </c>
      <c r="G441" s="17">
        <v>16.149999999999999</v>
      </c>
      <c r="H441" s="41">
        <f>(F441*G441*0.33)/1.055</f>
        <v>5.051658767772512</v>
      </c>
      <c r="I441" s="34">
        <f>F441*G441*0.91</f>
        <v>14.696499999999999</v>
      </c>
    </row>
    <row r="442" spans="1:12" x14ac:dyDescent="0.25">
      <c r="A442" s="3" t="s">
        <v>1574</v>
      </c>
      <c r="B442" s="4" t="s">
        <v>3226</v>
      </c>
      <c r="C442" s="23" t="s">
        <v>3227</v>
      </c>
      <c r="D442" s="2" t="s">
        <v>458</v>
      </c>
      <c r="E442" s="23">
        <v>6</v>
      </c>
      <c r="F442" s="31">
        <v>1</v>
      </c>
      <c r="G442" s="30">
        <v>16</v>
      </c>
      <c r="H442" s="40"/>
      <c r="I442" s="35"/>
      <c r="J442" s="24"/>
      <c r="K442" s="24"/>
      <c r="L442" s="24"/>
    </row>
    <row r="443" spans="1:12" x14ac:dyDescent="0.25">
      <c r="A443" s="3" t="s">
        <v>1574</v>
      </c>
      <c r="B443" s="4" t="s">
        <v>3496</v>
      </c>
      <c r="C443" s="23" t="s">
        <v>3497</v>
      </c>
      <c r="D443" s="23" t="s">
        <v>458</v>
      </c>
      <c r="E443" s="23">
        <v>11</v>
      </c>
      <c r="F443" s="31">
        <v>1</v>
      </c>
      <c r="G443" s="30">
        <v>6.5</v>
      </c>
      <c r="H443" s="40"/>
      <c r="I443" s="35"/>
      <c r="J443" s="24"/>
      <c r="K443" s="24"/>
      <c r="L443" s="24"/>
    </row>
    <row r="444" spans="1:12" x14ac:dyDescent="0.25">
      <c r="A444" s="3" t="s">
        <v>1574</v>
      </c>
      <c r="B444" s="4" t="s">
        <v>3228</v>
      </c>
      <c r="C444" s="23" t="s">
        <v>3229</v>
      </c>
      <c r="D444" s="23" t="s">
        <v>3230</v>
      </c>
      <c r="E444" s="23">
        <v>6</v>
      </c>
      <c r="F444" s="31">
        <v>1</v>
      </c>
      <c r="G444" s="30">
        <v>18</v>
      </c>
      <c r="H444" s="40"/>
      <c r="I444" s="35"/>
      <c r="J444" s="24"/>
      <c r="K444" s="24"/>
      <c r="L444" s="24"/>
    </row>
    <row r="445" spans="1:12" x14ac:dyDescent="0.25">
      <c r="A445" s="3" t="s">
        <v>1574</v>
      </c>
      <c r="B445" s="4" t="s">
        <v>3458</v>
      </c>
      <c r="C445" s="23" t="s">
        <v>3459</v>
      </c>
      <c r="D445" s="23" t="s">
        <v>807</v>
      </c>
      <c r="E445" s="23">
        <v>12</v>
      </c>
      <c r="F445" s="31">
        <v>1</v>
      </c>
      <c r="G445" s="30">
        <v>6.9</v>
      </c>
      <c r="H445" s="40"/>
      <c r="I445" s="35"/>
      <c r="J445" s="24"/>
      <c r="K445" s="24"/>
      <c r="L445" s="24"/>
    </row>
    <row r="446" spans="1:12" x14ac:dyDescent="0.25">
      <c r="A446" s="7" t="s">
        <v>2412</v>
      </c>
      <c r="B446" s="8" t="s">
        <v>3791</v>
      </c>
      <c r="C446" s="5" t="s">
        <v>3792</v>
      </c>
      <c r="D446" s="5" t="s">
        <v>473</v>
      </c>
      <c r="E446" s="5">
        <v>7</v>
      </c>
      <c r="F446" s="33">
        <v>1</v>
      </c>
      <c r="G446" s="37">
        <v>5.5</v>
      </c>
      <c r="H446" s="42">
        <f t="shared" ref="H446:H453" si="29">(F446*G446*0.4)/1.055</f>
        <v>2.0853080568720381</v>
      </c>
      <c r="I446" s="34">
        <f t="shared" ref="I446:I453" si="30">F446*G446*0.91</f>
        <v>5.0049999999999999</v>
      </c>
      <c r="L446" s="24"/>
    </row>
    <row r="447" spans="1:12" x14ac:dyDescent="0.25">
      <c r="A447" s="7" t="s">
        <v>2412</v>
      </c>
      <c r="B447" s="8" t="s">
        <v>3768</v>
      </c>
      <c r="C447" s="5" t="s">
        <v>3769</v>
      </c>
      <c r="D447" s="5" t="s">
        <v>473</v>
      </c>
      <c r="E447" s="5">
        <v>10</v>
      </c>
      <c r="F447" s="33">
        <v>1</v>
      </c>
      <c r="G447" s="37">
        <v>5.5</v>
      </c>
      <c r="H447" s="42">
        <f t="shared" si="29"/>
        <v>2.0853080568720381</v>
      </c>
      <c r="I447" s="34">
        <f t="shared" si="30"/>
        <v>5.0049999999999999</v>
      </c>
    </row>
    <row r="448" spans="1:12" x14ac:dyDescent="0.25">
      <c r="A448" s="7" t="s">
        <v>2412</v>
      </c>
      <c r="B448" s="8" t="s">
        <v>3776</v>
      </c>
      <c r="C448" s="5" t="s">
        <v>3777</v>
      </c>
      <c r="D448" s="5" t="s">
        <v>473</v>
      </c>
      <c r="E448" s="5">
        <v>7</v>
      </c>
      <c r="F448" s="33">
        <v>1</v>
      </c>
      <c r="G448" s="37">
        <v>5</v>
      </c>
      <c r="H448" s="42">
        <f t="shared" si="29"/>
        <v>1.8957345971563981</v>
      </c>
      <c r="I448" s="34">
        <f t="shared" si="30"/>
        <v>4.55</v>
      </c>
    </row>
    <row r="449" spans="1:12" x14ac:dyDescent="0.25">
      <c r="A449" s="7" t="s">
        <v>2412</v>
      </c>
      <c r="B449" s="8" t="s">
        <v>3774</v>
      </c>
      <c r="C449" s="5" t="s">
        <v>3775</v>
      </c>
      <c r="D449" s="5" t="s">
        <v>473</v>
      </c>
      <c r="E449" s="5">
        <v>10</v>
      </c>
      <c r="F449" s="33">
        <v>1</v>
      </c>
      <c r="G449" s="37">
        <v>5</v>
      </c>
      <c r="H449" s="42">
        <f t="shared" si="29"/>
        <v>1.8957345971563981</v>
      </c>
      <c r="I449" s="34">
        <f t="shared" si="30"/>
        <v>4.55</v>
      </c>
    </row>
    <row r="450" spans="1:12" x14ac:dyDescent="0.25">
      <c r="A450" s="7" t="s">
        <v>2412</v>
      </c>
      <c r="B450" s="8" t="s">
        <v>3781</v>
      </c>
      <c r="C450" s="5" t="s">
        <v>3782</v>
      </c>
      <c r="D450" s="5" t="s">
        <v>473</v>
      </c>
      <c r="E450" s="5">
        <v>10</v>
      </c>
      <c r="F450" s="33">
        <v>1</v>
      </c>
      <c r="G450" s="37">
        <v>4.5</v>
      </c>
      <c r="H450" s="42">
        <f t="shared" si="29"/>
        <v>1.7061611374407584</v>
      </c>
      <c r="I450" s="34">
        <f t="shared" si="30"/>
        <v>4.0949999999999998</v>
      </c>
    </row>
    <row r="451" spans="1:12" s="26" customFormat="1" x14ac:dyDescent="0.25">
      <c r="A451" s="7" t="s">
        <v>2412</v>
      </c>
      <c r="B451" s="8" t="s">
        <v>5113</v>
      </c>
      <c r="C451" s="5" t="s">
        <v>5114</v>
      </c>
      <c r="D451" s="5" t="s">
        <v>473</v>
      </c>
      <c r="E451" s="5">
        <v>7</v>
      </c>
      <c r="F451" s="33">
        <v>1</v>
      </c>
      <c r="G451" s="37">
        <v>4.95</v>
      </c>
      <c r="H451" s="42">
        <f t="shared" si="29"/>
        <v>1.8767772511848344</v>
      </c>
      <c r="I451" s="34">
        <f t="shared" si="30"/>
        <v>4.5045000000000002</v>
      </c>
      <c r="J451"/>
      <c r="K451"/>
      <c r="L451"/>
    </row>
    <row r="452" spans="1:12" x14ac:dyDescent="0.25">
      <c r="A452" s="7" t="s">
        <v>2412</v>
      </c>
      <c r="B452" s="8" t="s">
        <v>5105</v>
      </c>
      <c r="C452" s="5" t="s">
        <v>5106</v>
      </c>
      <c r="D452" s="5" t="s">
        <v>473</v>
      </c>
      <c r="E452" s="5">
        <v>9</v>
      </c>
      <c r="F452" s="33">
        <v>1</v>
      </c>
      <c r="G452" s="37">
        <v>5.5</v>
      </c>
      <c r="H452" s="42">
        <f t="shared" si="29"/>
        <v>2.0853080568720381</v>
      </c>
      <c r="I452" s="34">
        <f t="shared" si="30"/>
        <v>5.0049999999999999</v>
      </c>
    </row>
    <row r="453" spans="1:12" s="26" customFormat="1" x14ac:dyDescent="0.25">
      <c r="A453" s="7" t="s">
        <v>2412</v>
      </c>
      <c r="B453" s="8" t="s">
        <v>5107</v>
      </c>
      <c r="C453" s="5" t="s">
        <v>783</v>
      </c>
      <c r="D453" s="5" t="s">
        <v>473</v>
      </c>
      <c r="E453" s="5">
        <v>9</v>
      </c>
      <c r="F453" s="33">
        <v>1</v>
      </c>
      <c r="G453" s="37">
        <v>4.9000000000000004</v>
      </c>
      <c r="H453" s="42">
        <f t="shared" si="29"/>
        <v>1.8578199052132705</v>
      </c>
      <c r="I453" s="34">
        <f t="shared" si="30"/>
        <v>4.4590000000000005</v>
      </c>
      <c r="J453"/>
      <c r="K453"/>
      <c r="L453"/>
    </row>
    <row r="454" spans="1:12" s="26" customFormat="1" x14ac:dyDescent="0.25">
      <c r="A454" s="3" t="s">
        <v>3799</v>
      </c>
      <c r="B454" s="4" t="s">
        <v>3801</v>
      </c>
      <c r="C454" s="23" t="s">
        <v>3800</v>
      </c>
      <c r="D454" s="23" t="s">
        <v>458</v>
      </c>
      <c r="E454" s="23">
        <v>11</v>
      </c>
      <c r="F454" s="31">
        <v>1</v>
      </c>
      <c r="G454" s="30">
        <v>16</v>
      </c>
      <c r="H454" s="41">
        <f>(F454*G454*0.2)/1.055</f>
        <v>3.0331753554502372</v>
      </c>
      <c r="I454" s="35"/>
      <c r="J454" s="24"/>
      <c r="K454" s="24"/>
      <c r="L454" s="5"/>
    </row>
    <row r="455" spans="1:12" s="26" customFormat="1" x14ac:dyDescent="0.25">
      <c r="A455" s="3" t="s">
        <v>2437</v>
      </c>
      <c r="B455" s="4" t="s">
        <v>5219</v>
      </c>
      <c r="C455" s="2" t="s">
        <v>5220</v>
      </c>
      <c r="D455" s="2" t="s">
        <v>189</v>
      </c>
      <c r="E455" s="2">
        <v>12</v>
      </c>
      <c r="F455" s="32">
        <v>1</v>
      </c>
      <c r="G455" s="17">
        <v>16.989999999999998</v>
      </c>
      <c r="H455" s="41">
        <f>(F455*10)/1.055</f>
        <v>9.4786729857819907</v>
      </c>
      <c r="I455" s="34">
        <f>F455*G455*0.91</f>
        <v>15.460899999999999</v>
      </c>
      <c r="J455"/>
      <c r="K455" s="5"/>
      <c r="L455" s="5"/>
    </row>
    <row r="456" spans="1:12" s="26" customFormat="1" x14ac:dyDescent="0.25">
      <c r="A456" s="3" t="s">
        <v>2437</v>
      </c>
      <c r="B456" s="4" t="s">
        <v>2438</v>
      </c>
      <c r="C456" s="2" t="s">
        <v>2439</v>
      </c>
      <c r="D456" s="2" t="s">
        <v>189</v>
      </c>
      <c r="E456" s="2">
        <v>12</v>
      </c>
      <c r="F456" s="32">
        <v>1</v>
      </c>
      <c r="G456" s="17">
        <v>21.9</v>
      </c>
      <c r="H456" s="41"/>
      <c r="I456" s="34">
        <f>F456*G456*0.91</f>
        <v>19.928999999999998</v>
      </c>
      <c r="J456"/>
      <c r="K456" s="5"/>
      <c r="L456" s="5"/>
    </row>
    <row r="457" spans="1:12" s="26" customFormat="1" x14ac:dyDescent="0.25">
      <c r="A457" s="3" t="s">
        <v>3319</v>
      </c>
      <c r="B457" s="4" t="s">
        <v>3324</v>
      </c>
      <c r="C457" s="2" t="s">
        <v>3325</v>
      </c>
      <c r="D457" s="2" t="s">
        <v>1889</v>
      </c>
      <c r="E457" s="2">
        <v>10</v>
      </c>
      <c r="F457" s="32">
        <v>1</v>
      </c>
      <c r="G457" s="17">
        <v>11.95</v>
      </c>
      <c r="H457" s="41">
        <f>(F457*G457*0.25)/1.055</f>
        <v>2.8317535545023698</v>
      </c>
      <c r="I457" s="34"/>
      <c r="J457"/>
      <c r="K457"/>
      <c r="L457" s="5"/>
    </row>
    <row r="458" spans="1:12" s="26" customFormat="1" x14ac:dyDescent="0.25">
      <c r="A458" s="3" t="s">
        <v>3403</v>
      </c>
      <c r="B458" s="4" t="s">
        <v>3515</v>
      </c>
      <c r="C458" s="2" t="s">
        <v>3516</v>
      </c>
      <c r="D458" s="2" t="s">
        <v>458</v>
      </c>
      <c r="E458" s="2">
        <v>10</v>
      </c>
      <c r="F458" s="32">
        <v>1</v>
      </c>
      <c r="G458" s="17">
        <v>12.8</v>
      </c>
      <c r="H458" s="41">
        <f>(F458*0.5)/1.055</f>
        <v>0.47393364928909953</v>
      </c>
      <c r="I458" s="34"/>
      <c r="J458"/>
      <c r="K458" s="5"/>
      <c r="L458" s="5"/>
    </row>
    <row r="459" spans="1:12" s="26" customFormat="1" x14ac:dyDescent="0.25">
      <c r="A459" s="3" t="s">
        <v>3403</v>
      </c>
      <c r="B459" s="4" t="s">
        <v>3404</v>
      </c>
      <c r="C459" s="2" t="s">
        <v>3405</v>
      </c>
      <c r="D459" s="2" t="s">
        <v>458</v>
      </c>
      <c r="E459" s="2">
        <v>10</v>
      </c>
      <c r="F459" s="32">
        <v>1</v>
      </c>
      <c r="G459" s="17">
        <v>12.8</v>
      </c>
      <c r="H459" s="41">
        <f>(F459*0.5)/1.055</f>
        <v>0.47393364928909953</v>
      </c>
      <c r="I459" s="34"/>
      <c r="J459"/>
      <c r="K459" s="5"/>
      <c r="L459" s="5"/>
    </row>
    <row r="460" spans="1:12" s="26" customFormat="1" x14ac:dyDescent="0.25">
      <c r="A460" s="3" t="s">
        <v>2441</v>
      </c>
      <c r="B460" s="4" t="s">
        <v>2444</v>
      </c>
      <c r="C460" s="2" t="s">
        <v>2445</v>
      </c>
      <c r="D460" s="2" t="s">
        <v>425</v>
      </c>
      <c r="E460" s="2">
        <v>11</v>
      </c>
      <c r="F460" s="32">
        <v>1</v>
      </c>
      <c r="G460" s="17">
        <v>12</v>
      </c>
      <c r="H460" s="41">
        <f>(F460*1.5)/1.055</f>
        <v>1.4218009478672986</v>
      </c>
      <c r="I460" s="34">
        <f t="shared" ref="I460:I491" si="31">F460*G460*0.91</f>
        <v>10.92</v>
      </c>
      <c r="J460"/>
      <c r="K460" s="5"/>
      <c r="L460" s="5"/>
    </row>
    <row r="461" spans="1:12" s="26" customFormat="1" x14ac:dyDescent="0.25">
      <c r="A461" s="3" t="s">
        <v>2448</v>
      </c>
      <c r="B461" s="4" t="s">
        <v>2449</v>
      </c>
      <c r="C461" s="2" t="s">
        <v>2450</v>
      </c>
      <c r="D461" s="2" t="s">
        <v>458</v>
      </c>
      <c r="E461" s="2">
        <v>3</v>
      </c>
      <c r="F461" s="32">
        <v>1</v>
      </c>
      <c r="G461" s="17">
        <v>6</v>
      </c>
      <c r="H461" s="41"/>
      <c r="I461" s="34">
        <f t="shared" si="31"/>
        <v>5.46</v>
      </c>
      <c r="J461"/>
      <c r="K461"/>
      <c r="L461"/>
    </row>
    <row r="462" spans="1:12" s="26" customFormat="1" x14ac:dyDescent="0.25">
      <c r="A462" s="3" t="s">
        <v>2448</v>
      </c>
      <c r="B462" s="4" t="s">
        <v>2451</v>
      </c>
      <c r="C462" s="2" t="s">
        <v>2452</v>
      </c>
      <c r="D462" s="2" t="s">
        <v>458</v>
      </c>
      <c r="E462" s="2">
        <v>3</v>
      </c>
      <c r="F462" s="32">
        <v>1</v>
      </c>
      <c r="G462" s="17">
        <v>6</v>
      </c>
      <c r="H462" s="41"/>
      <c r="I462" s="34">
        <f t="shared" si="31"/>
        <v>5.46</v>
      </c>
      <c r="J462"/>
      <c r="K462"/>
      <c r="L462"/>
    </row>
    <row r="463" spans="1:12" s="26" customFormat="1" x14ac:dyDescent="0.25">
      <c r="A463" s="3" t="s">
        <v>595</v>
      </c>
      <c r="B463" s="4" t="s">
        <v>2455</v>
      </c>
      <c r="C463" s="2" t="s">
        <v>2456</v>
      </c>
      <c r="D463" s="2" t="s">
        <v>458</v>
      </c>
      <c r="E463" s="2">
        <v>6</v>
      </c>
      <c r="F463" s="32">
        <v>1</v>
      </c>
      <c r="G463" s="17">
        <v>10</v>
      </c>
      <c r="H463" s="41">
        <f>(F463*G463*0.25)/1.055</f>
        <v>2.3696682464454977</v>
      </c>
      <c r="I463" s="34">
        <f t="shared" si="31"/>
        <v>9.1</v>
      </c>
      <c r="J463"/>
      <c r="K463" s="5"/>
      <c r="L463" s="5"/>
    </row>
    <row r="464" spans="1:12" s="26" customFormat="1" x14ac:dyDescent="0.25">
      <c r="A464" s="3" t="s">
        <v>595</v>
      </c>
      <c r="B464" s="4" t="s">
        <v>2457</v>
      </c>
      <c r="C464" s="2" t="s">
        <v>2458</v>
      </c>
      <c r="D464" s="2" t="s">
        <v>458</v>
      </c>
      <c r="E464" s="2">
        <v>6</v>
      </c>
      <c r="F464" s="32">
        <v>1</v>
      </c>
      <c r="G464" s="17">
        <v>12</v>
      </c>
      <c r="H464" s="41">
        <f>(F464*G464*0.25)/1.055</f>
        <v>2.8436018957345972</v>
      </c>
      <c r="I464" s="34">
        <f t="shared" si="31"/>
        <v>10.92</v>
      </c>
      <c r="J464"/>
      <c r="K464"/>
      <c r="L464"/>
    </row>
    <row r="465" spans="1:12" s="26" customFormat="1" x14ac:dyDescent="0.25">
      <c r="A465" s="1" t="s">
        <v>1281</v>
      </c>
      <c r="B465" s="6" t="s">
        <v>2459</v>
      </c>
      <c r="C465" t="s">
        <v>2460</v>
      </c>
      <c r="D465" t="s">
        <v>458</v>
      </c>
      <c r="E465">
        <v>5</v>
      </c>
      <c r="F465" s="34">
        <v>1</v>
      </c>
      <c r="G465" s="10">
        <v>15.9</v>
      </c>
      <c r="H465" s="43">
        <f>(F465*G465*0.4)/1.055</f>
        <v>6.0284360189573469</v>
      </c>
      <c r="I465" s="34">
        <f t="shared" si="31"/>
        <v>14.469000000000001</v>
      </c>
      <c r="J465"/>
      <c r="K465"/>
      <c r="L465"/>
    </row>
    <row r="466" spans="1:12" x14ac:dyDescent="0.25">
      <c r="A466" s="1" t="s">
        <v>1281</v>
      </c>
      <c r="B466" s="6" t="s">
        <v>4697</v>
      </c>
      <c r="C466" t="s">
        <v>4698</v>
      </c>
      <c r="D466" t="s">
        <v>425</v>
      </c>
      <c r="E466">
        <v>8</v>
      </c>
      <c r="F466" s="34">
        <v>1</v>
      </c>
      <c r="G466" s="10">
        <v>9</v>
      </c>
      <c r="H466" s="43">
        <f>(F466*G466*0.5)/1.055</f>
        <v>4.2654028436018958</v>
      </c>
      <c r="I466" s="34">
        <f t="shared" si="31"/>
        <v>8.19</v>
      </c>
    </row>
    <row r="467" spans="1:12" x14ac:dyDescent="0.25">
      <c r="A467" s="1" t="s">
        <v>1281</v>
      </c>
      <c r="B467" s="6" t="s">
        <v>4716</v>
      </c>
      <c r="C467" t="s">
        <v>4717</v>
      </c>
      <c r="D467" t="s">
        <v>425</v>
      </c>
      <c r="E467">
        <v>8</v>
      </c>
      <c r="F467" s="34">
        <v>1</v>
      </c>
      <c r="G467" s="10">
        <v>10</v>
      </c>
      <c r="H467" s="43">
        <f>(F467*G467*0.5)/1.055</f>
        <v>4.7393364928909953</v>
      </c>
      <c r="I467" s="34">
        <f t="shared" si="31"/>
        <v>9.1</v>
      </c>
    </row>
    <row r="468" spans="1:12" x14ac:dyDescent="0.25">
      <c r="A468" s="1" t="s">
        <v>1281</v>
      </c>
      <c r="B468" s="6" t="s">
        <v>4700</v>
      </c>
      <c r="C468" t="s">
        <v>1779</v>
      </c>
      <c r="D468" t="s">
        <v>425</v>
      </c>
      <c r="E468">
        <v>3</v>
      </c>
      <c r="F468" s="34">
        <v>1</v>
      </c>
      <c r="G468" s="10">
        <v>1.99</v>
      </c>
      <c r="H468" s="43">
        <f>(F468*G468*0.4)/1.055</f>
        <v>0.75450236966824658</v>
      </c>
      <c r="I468" s="34">
        <f t="shared" si="31"/>
        <v>1.8109</v>
      </c>
    </row>
    <row r="469" spans="1:12" x14ac:dyDescent="0.25">
      <c r="A469" s="1" t="s">
        <v>1281</v>
      </c>
      <c r="B469" s="6" t="s">
        <v>4721</v>
      </c>
      <c r="C469" t="s">
        <v>1779</v>
      </c>
      <c r="D469" t="s">
        <v>425</v>
      </c>
      <c r="E469">
        <v>3</v>
      </c>
      <c r="F469" s="34">
        <v>1</v>
      </c>
      <c r="G469" s="10">
        <v>12</v>
      </c>
      <c r="H469" s="43">
        <f>(F469*G469*0.4)/1.055</f>
        <v>4.5497630331753562</v>
      </c>
      <c r="I469" s="34">
        <f t="shared" si="31"/>
        <v>10.92</v>
      </c>
    </row>
    <row r="470" spans="1:12" x14ac:dyDescent="0.25">
      <c r="A470" s="1" t="s">
        <v>1281</v>
      </c>
      <c r="B470" s="8" t="s">
        <v>4679</v>
      </c>
      <c r="C470" s="5" t="s">
        <v>4680</v>
      </c>
      <c r="D470" s="5" t="s">
        <v>425</v>
      </c>
      <c r="E470" s="5">
        <v>4</v>
      </c>
      <c r="F470" s="33">
        <v>1</v>
      </c>
      <c r="G470" s="37">
        <v>10</v>
      </c>
      <c r="H470" s="43">
        <f t="shared" ref="H470:H476" si="32">(F470*G470*0.5)/1.055</f>
        <v>4.7393364928909953</v>
      </c>
      <c r="I470" s="34">
        <f t="shared" si="31"/>
        <v>9.1</v>
      </c>
    </row>
    <row r="471" spans="1:12" x14ac:dyDescent="0.25">
      <c r="A471" s="1" t="s">
        <v>1281</v>
      </c>
      <c r="B471" s="6" t="s">
        <v>474</v>
      </c>
      <c r="C471" t="s">
        <v>475</v>
      </c>
      <c r="D471" t="s">
        <v>458</v>
      </c>
      <c r="E471">
        <v>6</v>
      </c>
      <c r="F471" s="34">
        <v>1</v>
      </c>
      <c r="G471" s="10">
        <v>12</v>
      </c>
      <c r="H471" s="43">
        <f t="shared" si="32"/>
        <v>5.6872037914691944</v>
      </c>
      <c r="I471" s="34">
        <f t="shared" si="31"/>
        <v>10.92</v>
      </c>
      <c r="J471" s="2"/>
    </row>
    <row r="472" spans="1:12" x14ac:dyDescent="0.25">
      <c r="A472" s="1" t="s">
        <v>1281</v>
      </c>
      <c r="B472" s="6" t="s">
        <v>4862</v>
      </c>
      <c r="C472" t="s">
        <v>4863</v>
      </c>
      <c r="D472" t="s">
        <v>458</v>
      </c>
      <c r="E472">
        <v>5</v>
      </c>
      <c r="F472" s="34">
        <v>1</v>
      </c>
      <c r="G472" s="10">
        <v>7</v>
      </c>
      <c r="H472" s="43">
        <f t="shared" si="32"/>
        <v>3.3175355450236967</v>
      </c>
      <c r="I472" s="34">
        <f t="shared" si="31"/>
        <v>6.37</v>
      </c>
      <c r="J472" s="5"/>
    </row>
    <row r="473" spans="1:12" s="5" customFormat="1" x14ac:dyDescent="0.25">
      <c r="A473" s="1" t="s">
        <v>1281</v>
      </c>
      <c r="B473" s="6" t="s">
        <v>4720</v>
      </c>
      <c r="C473" t="s">
        <v>4719</v>
      </c>
      <c r="D473" t="s">
        <v>458</v>
      </c>
      <c r="E473">
        <v>5</v>
      </c>
      <c r="F473" s="34">
        <v>1</v>
      </c>
      <c r="G473" s="10">
        <v>12</v>
      </c>
      <c r="H473" s="43">
        <f t="shared" si="32"/>
        <v>5.6872037914691944</v>
      </c>
      <c r="I473" s="34">
        <f t="shared" si="31"/>
        <v>10.92</v>
      </c>
      <c r="K473"/>
      <c r="L473"/>
    </row>
    <row r="474" spans="1:12" s="5" customFormat="1" x14ac:dyDescent="0.25">
      <c r="A474" s="1" t="s">
        <v>1281</v>
      </c>
      <c r="B474" s="6" t="s">
        <v>4711</v>
      </c>
      <c r="C474" t="s">
        <v>4712</v>
      </c>
      <c r="D474" t="s">
        <v>458</v>
      </c>
      <c r="E474">
        <v>5</v>
      </c>
      <c r="F474" s="34">
        <v>1</v>
      </c>
      <c r="G474" s="10">
        <v>7</v>
      </c>
      <c r="H474" s="43">
        <f t="shared" si="32"/>
        <v>3.3175355450236967</v>
      </c>
      <c r="I474" s="34">
        <f t="shared" si="31"/>
        <v>6.37</v>
      </c>
      <c r="K474"/>
      <c r="L474"/>
    </row>
    <row r="475" spans="1:12" s="5" customFormat="1" x14ac:dyDescent="0.25">
      <c r="A475" s="1" t="s">
        <v>1281</v>
      </c>
      <c r="B475" s="6" t="s">
        <v>4709</v>
      </c>
      <c r="C475" t="s">
        <v>4710</v>
      </c>
      <c r="D475" t="s">
        <v>458</v>
      </c>
      <c r="E475">
        <v>5</v>
      </c>
      <c r="F475" s="34">
        <v>1</v>
      </c>
      <c r="G475" s="10">
        <v>7</v>
      </c>
      <c r="H475" s="43">
        <f t="shared" si="32"/>
        <v>3.3175355450236967</v>
      </c>
      <c r="I475" s="34">
        <f t="shared" si="31"/>
        <v>6.37</v>
      </c>
      <c r="K475"/>
      <c r="L475"/>
    </row>
    <row r="476" spans="1:12" s="23" customFormat="1" x14ac:dyDescent="0.25">
      <c r="A476" s="1" t="s">
        <v>1281</v>
      </c>
      <c r="B476" s="6" t="s">
        <v>4707</v>
      </c>
      <c r="C476" t="s">
        <v>4708</v>
      </c>
      <c r="D476" t="s">
        <v>458</v>
      </c>
      <c r="E476">
        <v>5</v>
      </c>
      <c r="F476" s="34">
        <v>1</v>
      </c>
      <c r="G476" s="10">
        <v>7</v>
      </c>
      <c r="H476" s="43">
        <f t="shared" si="32"/>
        <v>3.3175355450236967</v>
      </c>
      <c r="I476" s="34">
        <f t="shared" si="31"/>
        <v>6.37</v>
      </c>
      <c r="J476" s="5"/>
      <c r="K476"/>
      <c r="L476"/>
    </row>
    <row r="477" spans="1:12" s="23" customFormat="1" x14ac:dyDescent="0.25">
      <c r="A477" s="1" t="s">
        <v>1281</v>
      </c>
      <c r="B477" s="6" t="s">
        <v>4718</v>
      </c>
      <c r="C477" t="s">
        <v>198</v>
      </c>
      <c r="D477" t="s">
        <v>458</v>
      </c>
      <c r="E477">
        <v>5</v>
      </c>
      <c r="F477" s="34">
        <v>1</v>
      </c>
      <c r="G477" s="10">
        <v>12</v>
      </c>
      <c r="H477" s="43">
        <f>(F477*G477*0.4)/1.055</f>
        <v>4.5497630331753562</v>
      </c>
      <c r="I477" s="34">
        <f t="shared" si="31"/>
        <v>10.92</v>
      </c>
      <c r="J477" s="5"/>
      <c r="K477"/>
      <c r="L477"/>
    </row>
    <row r="478" spans="1:12" s="5" customFormat="1" x14ac:dyDescent="0.25">
      <c r="A478" s="1" t="s">
        <v>1281</v>
      </c>
      <c r="B478" s="6" t="s">
        <v>4701</v>
      </c>
      <c r="C478" t="s">
        <v>2008</v>
      </c>
      <c r="D478" t="s">
        <v>458</v>
      </c>
      <c r="E478">
        <v>5</v>
      </c>
      <c r="F478" s="34">
        <v>1</v>
      </c>
      <c r="G478" s="10">
        <v>1.99</v>
      </c>
      <c r="H478" s="43">
        <f>(F478*G478*0.4)/1.055</f>
        <v>0.75450236966824658</v>
      </c>
      <c r="I478" s="34">
        <f t="shared" si="31"/>
        <v>1.8109</v>
      </c>
      <c r="K478"/>
      <c r="L478"/>
    </row>
    <row r="479" spans="1:12" x14ac:dyDescent="0.25">
      <c r="A479" s="1" t="s">
        <v>1281</v>
      </c>
      <c r="B479" s="6" t="s">
        <v>4715</v>
      </c>
      <c r="C479" t="s">
        <v>865</v>
      </c>
      <c r="D479" t="s">
        <v>473</v>
      </c>
      <c r="E479">
        <v>6</v>
      </c>
      <c r="F479" s="34">
        <v>1</v>
      </c>
      <c r="G479" s="10">
        <v>16</v>
      </c>
      <c r="H479" s="43">
        <f>(F479*G479*0.4)/1.055</f>
        <v>6.0663507109004744</v>
      </c>
      <c r="I479" s="34">
        <f t="shared" si="31"/>
        <v>14.56</v>
      </c>
      <c r="J479" s="2"/>
      <c r="K479" s="2"/>
      <c r="L479" s="2"/>
    </row>
    <row r="480" spans="1:12" s="24" customFormat="1" x14ac:dyDescent="0.25">
      <c r="A480" s="1" t="s">
        <v>1281</v>
      </c>
      <c r="B480" s="6" t="s">
        <v>4713</v>
      </c>
      <c r="C480" t="s">
        <v>4714</v>
      </c>
      <c r="D480" t="s">
        <v>458</v>
      </c>
      <c r="E480">
        <v>5</v>
      </c>
      <c r="F480" s="34">
        <v>1</v>
      </c>
      <c r="G480" s="10">
        <v>6</v>
      </c>
      <c r="H480" s="43">
        <f>(F480*G480*0.5)/1.055</f>
        <v>2.8436018957345972</v>
      </c>
      <c r="I480" s="34">
        <f t="shared" si="31"/>
        <v>5.46</v>
      </c>
      <c r="J480" s="2"/>
      <c r="K480" s="2"/>
      <c r="L480" s="2"/>
    </row>
    <row r="481" spans="1:12" x14ac:dyDescent="0.25">
      <c r="A481" s="1" t="s">
        <v>1281</v>
      </c>
      <c r="B481" s="6" t="s">
        <v>4666</v>
      </c>
      <c r="C481" t="s">
        <v>200</v>
      </c>
      <c r="D481" t="s">
        <v>458</v>
      </c>
      <c r="E481">
        <v>5</v>
      </c>
      <c r="F481" s="34">
        <v>1</v>
      </c>
      <c r="G481" s="10">
        <v>1.99</v>
      </c>
      <c r="H481" s="43">
        <f>(F481*G481*0.5)/1.055</f>
        <v>0.94312796208530814</v>
      </c>
      <c r="I481" s="34">
        <f t="shared" si="31"/>
        <v>1.8109</v>
      </c>
      <c r="J481" s="2"/>
      <c r="K481" s="2"/>
      <c r="L481" s="2"/>
    </row>
    <row r="482" spans="1:12" s="26" customFormat="1" x14ac:dyDescent="0.25">
      <c r="A482" s="1" t="s">
        <v>1281</v>
      </c>
      <c r="B482" s="6" t="s">
        <v>342</v>
      </c>
      <c r="C482" t="s">
        <v>343</v>
      </c>
      <c r="D482" t="s">
        <v>458</v>
      </c>
      <c r="E482">
        <v>6</v>
      </c>
      <c r="F482" s="34">
        <v>1</v>
      </c>
      <c r="G482" s="10">
        <v>10</v>
      </c>
      <c r="H482" s="43">
        <f>(F482*G482*0.4)/1.055</f>
        <v>3.7914691943127963</v>
      </c>
      <c r="I482" s="34">
        <f t="shared" si="31"/>
        <v>9.1</v>
      </c>
      <c r="J482" s="2"/>
      <c r="K482" s="2"/>
      <c r="L482" s="2"/>
    </row>
    <row r="483" spans="1:12" s="26" customFormat="1" x14ac:dyDescent="0.25">
      <c r="A483" s="1" t="s">
        <v>1281</v>
      </c>
      <c r="B483" s="6" t="s">
        <v>195</v>
      </c>
      <c r="C483" t="s">
        <v>196</v>
      </c>
      <c r="D483" t="s">
        <v>473</v>
      </c>
      <c r="E483">
        <v>6</v>
      </c>
      <c r="F483" s="34">
        <v>1</v>
      </c>
      <c r="G483" s="10">
        <v>3.9</v>
      </c>
      <c r="H483" s="43">
        <f>(F483*G483*0.4)/1.055</f>
        <v>1.4786729857819907</v>
      </c>
      <c r="I483" s="34">
        <f t="shared" si="31"/>
        <v>3.5489999999999999</v>
      </c>
      <c r="J483" s="5"/>
      <c r="K483" s="2"/>
      <c r="L483" s="2"/>
    </row>
    <row r="484" spans="1:12" s="26" customFormat="1" x14ac:dyDescent="0.25">
      <c r="A484" s="1" t="s">
        <v>1281</v>
      </c>
      <c r="B484" s="8" t="s">
        <v>4691</v>
      </c>
      <c r="C484" s="5" t="s">
        <v>4692</v>
      </c>
      <c r="D484" s="5" t="s">
        <v>458</v>
      </c>
      <c r="E484" s="5">
        <v>7</v>
      </c>
      <c r="F484" s="33">
        <v>1</v>
      </c>
      <c r="G484" s="37">
        <v>6</v>
      </c>
      <c r="H484" s="43">
        <f>(F484*G484*0.5)/1.055</f>
        <v>2.8436018957345972</v>
      </c>
      <c r="I484" s="34">
        <f t="shared" si="31"/>
        <v>5.46</v>
      </c>
      <c r="J484" s="2"/>
      <c r="K484" s="2"/>
      <c r="L484" s="2"/>
    </row>
    <row r="485" spans="1:12" s="26" customFormat="1" x14ac:dyDescent="0.25">
      <c r="A485" s="1" t="s">
        <v>1281</v>
      </c>
      <c r="B485" s="6" t="s">
        <v>4689</v>
      </c>
      <c r="C485" t="s">
        <v>4690</v>
      </c>
      <c r="D485" t="s">
        <v>425</v>
      </c>
      <c r="E485">
        <v>9</v>
      </c>
      <c r="F485" s="34">
        <v>1</v>
      </c>
      <c r="G485" s="10">
        <v>7</v>
      </c>
      <c r="H485" s="43">
        <f>(F485*G485*0.5)/1.055</f>
        <v>3.3175355450236967</v>
      </c>
      <c r="I485" s="34">
        <f t="shared" si="31"/>
        <v>6.37</v>
      </c>
      <c r="J485" s="2"/>
      <c r="K485" s="2"/>
      <c r="L485" s="2"/>
    </row>
    <row r="486" spans="1:12" s="24" customFormat="1" x14ac:dyDescent="0.25">
      <c r="A486" s="3" t="s">
        <v>209</v>
      </c>
      <c r="B486" s="4" t="s">
        <v>3817</v>
      </c>
      <c r="C486" s="2" t="s">
        <v>3818</v>
      </c>
      <c r="D486" s="2" t="s">
        <v>473</v>
      </c>
      <c r="E486" s="2">
        <v>9</v>
      </c>
      <c r="F486" s="32">
        <v>1</v>
      </c>
      <c r="G486" s="17">
        <v>5</v>
      </c>
      <c r="H486" s="41">
        <f>(F486*1)/1.055</f>
        <v>0.94786729857819907</v>
      </c>
      <c r="I486" s="34">
        <f t="shared" si="31"/>
        <v>4.55</v>
      </c>
      <c r="J486" s="5"/>
      <c r="K486" s="2"/>
      <c r="L486" s="2"/>
    </row>
    <row r="487" spans="1:12" s="23" customFormat="1" x14ac:dyDescent="0.25">
      <c r="A487" s="3" t="s">
        <v>209</v>
      </c>
      <c r="B487" s="4" t="s">
        <v>3814</v>
      </c>
      <c r="C487" s="2" t="s">
        <v>3815</v>
      </c>
      <c r="D487" s="2" t="s">
        <v>473</v>
      </c>
      <c r="E487" s="2">
        <v>9</v>
      </c>
      <c r="F487" s="32">
        <v>1</v>
      </c>
      <c r="G487" s="17">
        <v>5</v>
      </c>
      <c r="H487" s="41">
        <f>(F487*1)/1.055</f>
        <v>0.94786729857819907</v>
      </c>
      <c r="I487" s="34">
        <f t="shared" si="31"/>
        <v>4.55</v>
      </c>
      <c r="J487" s="5"/>
      <c r="K487" s="2"/>
      <c r="L487" s="2"/>
    </row>
    <row r="488" spans="1:12" s="23" customFormat="1" x14ac:dyDescent="0.25">
      <c r="A488" s="3" t="s">
        <v>529</v>
      </c>
      <c r="B488" s="4" t="s">
        <v>530</v>
      </c>
      <c r="C488" s="2" t="s">
        <v>531</v>
      </c>
      <c r="D488" s="2" t="s">
        <v>532</v>
      </c>
      <c r="E488" s="2">
        <v>9</v>
      </c>
      <c r="F488" s="32">
        <v>1</v>
      </c>
      <c r="G488" s="17">
        <v>3.9</v>
      </c>
      <c r="H488" s="41">
        <f>(F488*1)/1.055</f>
        <v>0.94786729857819907</v>
      </c>
      <c r="I488" s="34">
        <f t="shared" si="31"/>
        <v>3.5489999999999999</v>
      </c>
      <c r="J488" s="2"/>
      <c r="K488" s="2"/>
      <c r="L488" s="2"/>
    </row>
    <row r="489" spans="1:12" s="23" customFormat="1" x14ac:dyDescent="0.25">
      <c r="A489" s="3" t="s">
        <v>529</v>
      </c>
      <c r="B489" s="4" t="s">
        <v>4233</v>
      </c>
      <c r="C489" s="2" t="s">
        <v>4234</v>
      </c>
      <c r="D489" s="2" t="s">
        <v>425</v>
      </c>
      <c r="E489" s="2">
        <v>5</v>
      </c>
      <c r="F489" s="32">
        <v>1</v>
      </c>
      <c r="G489" s="17">
        <v>6</v>
      </c>
      <c r="H489" s="41">
        <f>(G489*0.5)/1.055</f>
        <v>2.8436018957345972</v>
      </c>
      <c r="I489" s="34">
        <f t="shared" si="31"/>
        <v>5.46</v>
      </c>
      <c r="J489" s="5"/>
      <c r="K489" s="2"/>
      <c r="L489" s="2"/>
    </row>
    <row r="490" spans="1:12" s="5" customFormat="1" x14ac:dyDescent="0.25">
      <c r="A490" s="3" t="s">
        <v>529</v>
      </c>
      <c r="B490" s="4" t="s">
        <v>4230</v>
      </c>
      <c r="C490" s="2" t="s">
        <v>4231</v>
      </c>
      <c r="D490" s="2" t="s">
        <v>425</v>
      </c>
      <c r="E490" s="2">
        <v>5</v>
      </c>
      <c r="F490" s="32">
        <v>1</v>
      </c>
      <c r="G490" s="17">
        <v>6</v>
      </c>
      <c r="H490" s="41">
        <f>(G490*0.5)/1.055</f>
        <v>2.8436018957345972</v>
      </c>
      <c r="I490" s="34">
        <f t="shared" si="31"/>
        <v>5.46</v>
      </c>
      <c r="K490" s="2"/>
      <c r="L490" s="2"/>
    </row>
    <row r="491" spans="1:12" s="23" customFormat="1" x14ac:dyDescent="0.25">
      <c r="A491" s="3" t="s">
        <v>529</v>
      </c>
      <c r="B491" s="4" t="s">
        <v>4229</v>
      </c>
      <c r="C491" s="2" t="s">
        <v>4232</v>
      </c>
      <c r="D491" s="2" t="s">
        <v>425</v>
      </c>
      <c r="E491" s="2">
        <v>5</v>
      </c>
      <c r="F491" s="32">
        <v>1</v>
      </c>
      <c r="G491" s="17">
        <v>6</v>
      </c>
      <c r="H491" s="41">
        <f>(G491*0.5)/1.055</f>
        <v>2.8436018957345972</v>
      </c>
      <c r="I491" s="34">
        <f t="shared" si="31"/>
        <v>5.46</v>
      </c>
      <c r="J491" s="5"/>
      <c r="K491" s="2"/>
      <c r="L491" s="2"/>
    </row>
    <row r="492" spans="1:12" s="5" customFormat="1" x14ac:dyDescent="0.25">
      <c r="A492" s="3" t="s">
        <v>529</v>
      </c>
      <c r="B492" s="4" t="s">
        <v>3413</v>
      </c>
      <c r="C492" s="2" t="s">
        <v>3414</v>
      </c>
      <c r="D492" s="2" t="s">
        <v>425</v>
      </c>
      <c r="E492" s="2">
        <v>6</v>
      </c>
      <c r="F492" s="32">
        <v>1</v>
      </c>
      <c r="G492" s="17">
        <v>5</v>
      </c>
      <c r="H492" s="41">
        <f>(F492*2.5)/1.055</f>
        <v>2.3696682464454977</v>
      </c>
      <c r="I492" s="34">
        <f t="shared" ref="I492:I523" si="33">F492*G492*0.91</f>
        <v>4.55</v>
      </c>
      <c r="K492" s="2"/>
      <c r="L492" s="2"/>
    </row>
    <row r="493" spans="1:12" x14ac:dyDescent="0.25">
      <c r="A493" s="3" t="s">
        <v>529</v>
      </c>
      <c r="B493" s="4" t="s">
        <v>4432</v>
      </c>
      <c r="C493" s="2" t="s">
        <v>4433</v>
      </c>
      <c r="D493" s="2" t="s">
        <v>425</v>
      </c>
      <c r="E493" s="2">
        <v>6</v>
      </c>
      <c r="F493" s="32">
        <v>1</v>
      </c>
      <c r="G493" s="17">
        <v>5</v>
      </c>
      <c r="H493" s="41">
        <f>(F493*2.5)/1.055</f>
        <v>2.3696682464454977</v>
      </c>
      <c r="I493" s="34">
        <f t="shared" si="33"/>
        <v>4.55</v>
      </c>
      <c r="J493" s="2"/>
      <c r="K493" s="2"/>
      <c r="L493" s="2"/>
    </row>
    <row r="494" spans="1:12" s="2" customFormat="1" x14ac:dyDescent="0.25">
      <c r="A494" s="3" t="s">
        <v>529</v>
      </c>
      <c r="B494" s="4" t="s">
        <v>4430</v>
      </c>
      <c r="C494" s="2" t="s">
        <v>4431</v>
      </c>
      <c r="D494" s="2" t="s">
        <v>425</v>
      </c>
      <c r="E494" s="2">
        <v>6</v>
      </c>
      <c r="F494" s="32">
        <v>1</v>
      </c>
      <c r="G494" s="17">
        <v>5</v>
      </c>
      <c r="H494" s="41">
        <f>(F494*2.5)/1.055</f>
        <v>2.3696682464454977</v>
      </c>
      <c r="I494" s="34">
        <f t="shared" si="33"/>
        <v>4.55</v>
      </c>
    </row>
    <row r="495" spans="1:12" s="2" customFormat="1" x14ac:dyDescent="0.25">
      <c r="A495" s="3" t="s">
        <v>529</v>
      </c>
      <c r="B495" s="4" t="s">
        <v>4428</v>
      </c>
      <c r="C495" s="2" t="s">
        <v>4429</v>
      </c>
      <c r="D495" s="2" t="s">
        <v>425</v>
      </c>
      <c r="E495" s="2">
        <v>6</v>
      </c>
      <c r="F495" s="32">
        <v>1</v>
      </c>
      <c r="G495" s="17">
        <v>5</v>
      </c>
      <c r="H495" s="41">
        <f>(F495*2.5)/1.055</f>
        <v>2.3696682464454977</v>
      </c>
      <c r="I495" s="34">
        <f t="shared" si="33"/>
        <v>4.55</v>
      </c>
    </row>
    <row r="496" spans="1:12" s="2" customFormat="1" x14ac:dyDescent="0.25">
      <c r="A496" s="3" t="s">
        <v>529</v>
      </c>
      <c r="B496" s="4" t="s">
        <v>4426</v>
      </c>
      <c r="C496" s="2" t="s">
        <v>4427</v>
      </c>
      <c r="D496" s="2" t="s">
        <v>425</v>
      </c>
      <c r="E496" s="2">
        <v>6</v>
      </c>
      <c r="F496" s="32">
        <v>1</v>
      </c>
      <c r="G496" s="17">
        <v>5</v>
      </c>
      <c r="H496" s="41">
        <f>(F496*2.5)/1.055</f>
        <v>2.3696682464454977</v>
      </c>
      <c r="I496" s="34">
        <f t="shared" si="33"/>
        <v>4.55</v>
      </c>
    </row>
    <row r="497" spans="1:12" s="2" customFormat="1" x14ac:dyDescent="0.25">
      <c r="A497" s="3" t="s">
        <v>1523</v>
      </c>
      <c r="B497" s="4" t="s">
        <v>3835</v>
      </c>
      <c r="C497" s="2" t="s">
        <v>3836</v>
      </c>
      <c r="D497" s="2" t="s">
        <v>110</v>
      </c>
      <c r="E497" s="2">
        <v>5</v>
      </c>
      <c r="F497" s="32">
        <v>1</v>
      </c>
      <c r="G497" s="17">
        <v>7.2</v>
      </c>
      <c r="H497" s="41">
        <f>(F497*G497*0.25)/1.055</f>
        <v>1.7061611374407584</v>
      </c>
      <c r="I497" s="34">
        <f t="shared" si="33"/>
        <v>6.5520000000000005</v>
      </c>
    </row>
    <row r="498" spans="1:12" x14ac:dyDescent="0.25">
      <c r="A498" s="7" t="s">
        <v>1523</v>
      </c>
      <c r="B498" s="8" t="s">
        <v>2500</v>
      </c>
      <c r="C498" s="5" t="s">
        <v>2501</v>
      </c>
      <c r="D498" s="5" t="s">
        <v>458</v>
      </c>
      <c r="E498" s="5">
        <v>6</v>
      </c>
      <c r="F498" s="33">
        <v>1</v>
      </c>
      <c r="G498" s="37">
        <v>7</v>
      </c>
      <c r="H498" s="42">
        <f>(F498*G498*0.6)/1.055</f>
        <v>3.9810426540284363</v>
      </c>
      <c r="I498" s="34">
        <f t="shared" si="33"/>
        <v>6.37</v>
      </c>
      <c r="J498" s="5"/>
      <c r="K498" s="5"/>
      <c r="L498" s="5"/>
    </row>
    <row r="499" spans="1:12" x14ac:dyDescent="0.25">
      <c r="A499" s="3" t="s">
        <v>1194</v>
      </c>
      <c r="B499" s="4" t="s">
        <v>1196</v>
      </c>
      <c r="C499" s="2" t="s">
        <v>726</v>
      </c>
      <c r="D499" s="2" t="s">
        <v>458</v>
      </c>
      <c r="E499" s="2">
        <v>8</v>
      </c>
      <c r="F499" s="32">
        <v>1</v>
      </c>
      <c r="G499" s="17">
        <v>23</v>
      </c>
      <c r="H499" s="41">
        <f>(F499*G499*0.25)/1.055</f>
        <v>5.4502369668246446</v>
      </c>
      <c r="I499" s="34">
        <f t="shared" si="33"/>
        <v>20.93</v>
      </c>
      <c r="J499" s="5"/>
      <c r="K499" s="5"/>
      <c r="L499" s="5"/>
    </row>
    <row r="500" spans="1:12" x14ac:dyDescent="0.25">
      <c r="A500" s="1" t="s">
        <v>1194</v>
      </c>
      <c r="B500" s="6" t="s">
        <v>1199</v>
      </c>
      <c r="C500" t="s">
        <v>2504</v>
      </c>
      <c r="D500" t="s">
        <v>458</v>
      </c>
      <c r="E500">
        <v>7</v>
      </c>
      <c r="F500" s="34">
        <v>1</v>
      </c>
      <c r="G500" s="10">
        <v>8.5</v>
      </c>
      <c r="H500" s="42">
        <f>(F500*G500*0.4)/1.055</f>
        <v>3.2227488151658772</v>
      </c>
      <c r="I500" s="34">
        <f t="shared" si="33"/>
        <v>7.7350000000000003</v>
      </c>
      <c r="J500" s="5"/>
      <c r="K500" s="5"/>
      <c r="L500" s="5"/>
    </row>
    <row r="501" spans="1:12" x14ac:dyDescent="0.25">
      <c r="A501" s="1" t="s">
        <v>1194</v>
      </c>
      <c r="B501" s="6" t="s">
        <v>2505</v>
      </c>
      <c r="C501" t="s">
        <v>2506</v>
      </c>
      <c r="D501" t="s">
        <v>458</v>
      </c>
      <c r="E501">
        <v>7</v>
      </c>
      <c r="F501" s="34">
        <v>1</v>
      </c>
      <c r="G501" s="10">
        <v>7</v>
      </c>
      <c r="H501" s="42"/>
      <c r="I501" s="34">
        <f t="shared" si="33"/>
        <v>6.37</v>
      </c>
      <c r="J501" s="2"/>
      <c r="K501" s="2"/>
      <c r="L501" s="2"/>
    </row>
    <row r="502" spans="1:12" x14ac:dyDescent="0.25">
      <c r="A502" s="1" t="s">
        <v>1194</v>
      </c>
      <c r="B502" s="6" t="s">
        <v>2513</v>
      </c>
      <c r="C502" t="s">
        <v>2514</v>
      </c>
      <c r="D502" t="s">
        <v>458</v>
      </c>
      <c r="E502">
        <v>4</v>
      </c>
      <c r="F502" s="34">
        <v>1</v>
      </c>
      <c r="G502" s="10">
        <v>4.95</v>
      </c>
      <c r="H502" s="42">
        <f>(F502*G502*0.4)/1.055</f>
        <v>1.8767772511848344</v>
      </c>
      <c r="I502" s="34">
        <f t="shared" si="33"/>
        <v>4.5045000000000002</v>
      </c>
      <c r="J502" s="2"/>
      <c r="K502" s="2"/>
      <c r="L502" s="2"/>
    </row>
    <row r="503" spans="1:12" x14ac:dyDescent="0.25">
      <c r="A503" s="1" t="s">
        <v>1194</v>
      </c>
      <c r="B503" s="6" t="s">
        <v>4724</v>
      </c>
      <c r="C503" t="s">
        <v>475</v>
      </c>
      <c r="D503" t="s">
        <v>458</v>
      </c>
      <c r="E503">
        <v>4</v>
      </c>
      <c r="F503" s="34">
        <v>1</v>
      </c>
      <c r="G503" s="10">
        <v>4.95</v>
      </c>
      <c r="H503" s="42">
        <f>(F503*G503*0.4)/1.055</f>
        <v>1.8767772511848344</v>
      </c>
      <c r="I503" s="34">
        <f t="shared" si="33"/>
        <v>4.5045000000000002</v>
      </c>
      <c r="J503" s="2"/>
      <c r="K503" s="2"/>
      <c r="L503" s="2"/>
    </row>
    <row r="504" spans="1:12" x14ac:dyDescent="0.25">
      <c r="A504" s="3" t="s">
        <v>1194</v>
      </c>
      <c r="B504" s="4" t="s">
        <v>2517</v>
      </c>
      <c r="C504" s="2" t="s">
        <v>2518</v>
      </c>
      <c r="D504" s="2" t="s">
        <v>458</v>
      </c>
      <c r="E504" s="2">
        <v>3</v>
      </c>
      <c r="F504" s="32">
        <v>1</v>
      </c>
      <c r="G504" s="17">
        <v>6</v>
      </c>
      <c r="H504" s="41"/>
      <c r="I504" s="34">
        <f t="shared" si="33"/>
        <v>5.46</v>
      </c>
      <c r="J504" s="2"/>
      <c r="K504" s="2"/>
      <c r="L504" s="2"/>
    </row>
    <row r="505" spans="1:12" x14ac:dyDescent="0.25">
      <c r="A505" s="1" t="s">
        <v>1194</v>
      </c>
      <c r="B505" s="6" t="s">
        <v>1200</v>
      </c>
      <c r="C505" t="s">
        <v>718</v>
      </c>
      <c r="D505" t="s">
        <v>458</v>
      </c>
      <c r="E505">
        <v>4</v>
      </c>
      <c r="F505" s="34">
        <v>1</v>
      </c>
      <c r="G505" s="10">
        <v>8.5</v>
      </c>
      <c r="H505" s="42">
        <f>(F505*G505*0.4)/1.055</f>
        <v>3.2227488151658772</v>
      </c>
      <c r="I505" s="34">
        <f t="shared" si="33"/>
        <v>7.7350000000000003</v>
      </c>
      <c r="J505" s="2"/>
      <c r="K505" s="2"/>
      <c r="L505" s="2"/>
    </row>
    <row r="506" spans="1:12" x14ac:dyDescent="0.25">
      <c r="A506" s="1" t="s">
        <v>1194</v>
      </c>
      <c r="B506" s="6" t="s">
        <v>2521</v>
      </c>
      <c r="C506" t="s">
        <v>2522</v>
      </c>
      <c r="D506" t="s">
        <v>458</v>
      </c>
      <c r="E506">
        <v>4</v>
      </c>
      <c r="F506" s="34">
        <v>1</v>
      </c>
      <c r="G506" s="10">
        <v>7.95</v>
      </c>
      <c r="H506" s="42"/>
      <c r="I506" s="34">
        <f t="shared" si="33"/>
        <v>7.2345000000000006</v>
      </c>
      <c r="J506" s="2"/>
      <c r="K506" s="5"/>
      <c r="L506" s="5"/>
    </row>
    <row r="507" spans="1:12" x14ac:dyDescent="0.25">
      <c r="A507" s="1" t="s">
        <v>1194</v>
      </c>
      <c r="B507" s="6" t="s">
        <v>2515</v>
      </c>
      <c r="C507" t="s">
        <v>4730</v>
      </c>
      <c r="D507" t="s">
        <v>458</v>
      </c>
      <c r="E507">
        <v>4</v>
      </c>
      <c r="F507" s="34">
        <v>1</v>
      </c>
      <c r="G507" s="10">
        <v>9.9499999999999993</v>
      </c>
      <c r="H507" s="42"/>
      <c r="I507" s="34">
        <f t="shared" si="33"/>
        <v>9.0544999999999991</v>
      </c>
      <c r="J507" s="2"/>
      <c r="K507" s="5"/>
      <c r="L507" s="5"/>
    </row>
    <row r="508" spans="1:12" x14ac:dyDescent="0.25">
      <c r="A508" s="25" t="s">
        <v>1194</v>
      </c>
      <c r="B508" s="27" t="s">
        <v>3498</v>
      </c>
      <c r="C508" s="24" t="s">
        <v>3499</v>
      </c>
      <c r="D508" s="24" t="s">
        <v>807</v>
      </c>
      <c r="E508" s="24">
        <v>10</v>
      </c>
      <c r="F508" s="35">
        <v>1</v>
      </c>
      <c r="G508" s="38">
        <v>15</v>
      </c>
      <c r="H508" s="40"/>
      <c r="I508" s="35">
        <f t="shared" si="33"/>
        <v>13.65</v>
      </c>
      <c r="J508" s="23"/>
      <c r="K508" s="23"/>
      <c r="L508" s="2"/>
    </row>
    <row r="509" spans="1:12" x14ac:dyDescent="0.25">
      <c r="A509" s="25" t="s">
        <v>1194</v>
      </c>
      <c r="B509" s="27" t="s">
        <v>3501</v>
      </c>
      <c r="C509" s="24" t="s">
        <v>3500</v>
      </c>
      <c r="D509" s="24" t="s">
        <v>807</v>
      </c>
      <c r="E509" s="24">
        <v>10</v>
      </c>
      <c r="F509" s="35">
        <v>1</v>
      </c>
      <c r="G509" s="38">
        <v>15</v>
      </c>
      <c r="H509" s="40"/>
      <c r="I509" s="35">
        <f t="shared" si="33"/>
        <v>13.65</v>
      </c>
      <c r="J509" s="23"/>
      <c r="K509" s="23"/>
      <c r="L509" s="23"/>
    </row>
    <row r="510" spans="1:12" x14ac:dyDescent="0.25">
      <c r="A510" s="25" t="s">
        <v>1194</v>
      </c>
      <c r="B510" s="27" t="s">
        <v>3502</v>
      </c>
      <c r="C510" s="24" t="s">
        <v>3503</v>
      </c>
      <c r="D510" s="24" t="s">
        <v>807</v>
      </c>
      <c r="E510" s="24">
        <v>10</v>
      </c>
      <c r="F510" s="35">
        <v>1</v>
      </c>
      <c r="G510" s="38">
        <v>15</v>
      </c>
      <c r="H510" s="40"/>
      <c r="I510" s="35">
        <f t="shared" si="33"/>
        <v>13.65</v>
      </c>
      <c r="J510" s="23"/>
      <c r="K510" s="23"/>
      <c r="L510" s="23"/>
    </row>
    <row r="511" spans="1:12" x14ac:dyDescent="0.25">
      <c r="A511" s="1" t="s">
        <v>1194</v>
      </c>
      <c r="B511" s="6" t="s">
        <v>2524</v>
      </c>
      <c r="C511" t="s">
        <v>2523</v>
      </c>
      <c r="D511" t="s">
        <v>458</v>
      </c>
      <c r="E511">
        <v>4</v>
      </c>
      <c r="F511" s="34">
        <v>1</v>
      </c>
      <c r="G511" s="10">
        <v>4.95</v>
      </c>
      <c r="H511" s="42"/>
      <c r="I511" s="34">
        <f t="shared" si="33"/>
        <v>4.5045000000000002</v>
      </c>
      <c r="J511" s="5"/>
      <c r="K511" s="5"/>
      <c r="L511" s="5"/>
    </row>
    <row r="512" spans="1:12" x14ac:dyDescent="0.25">
      <c r="A512" s="1" t="s">
        <v>1194</v>
      </c>
      <c r="B512" s="6" t="s">
        <v>2525</v>
      </c>
      <c r="C512" t="s">
        <v>2526</v>
      </c>
      <c r="D512" t="s">
        <v>458</v>
      </c>
      <c r="E512">
        <v>7</v>
      </c>
      <c r="F512" s="34">
        <v>1</v>
      </c>
      <c r="G512" s="10">
        <v>12.8</v>
      </c>
      <c r="H512" s="42">
        <f>(F512*G512*0.4)/1.055</f>
        <v>4.8530805687203804</v>
      </c>
      <c r="I512" s="34">
        <f t="shared" si="33"/>
        <v>11.648000000000001</v>
      </c>
      <c r="J512" s="2"/>
      <c r="K512" s="2"/>
      <c r="L512" s="2"/>
    </row>
    <row r="513" spans="1:12" x14ac:dyDescent="0.25">
      <c r="A513" s="1" t="s">
        <v>1194</v>
      </c>
      <c r="B513" s="6" t="s">
        <v>2529</v>
      </c>
      <c r="C513" t="s">
        <v>2530</v>
      </c>
      <c r="D513" t="s">
        <v>458</v>
      </c>
      <c r="E513">
        <v>5</v>
      </c>
      <c r="F513" s="34">
        <v>1</v>
      </c>
      <c r="G513" s="10">
        <v>8.5</v>
      </c>
      <c r="H513" s="42">
        <f>(F513*G513*0.4)/1.055</f>
        <v>3.2227488151658772</v>
      </c>
      <c r="I513" s="34">
        <f t="shared" si="33"/>
        <v>7.7350000000000003</v>
      </c>
      <c r="J513" s="2"/>
      <c r="K513" s="2"/>
      <c r="L513" s="2"/>
    </row>
    <row r="514" spans="1:12" x14ac:dyDescent="0.25">
      <c r="A514" s="1" t="s">
        <v>1194</v>
      </c>
      <c r="B514" s="6" t="s">
        <v>4725</v>
      </c>
      <c r="C514" t="s">
        <v>4726</v>
      </c>
      <c r="D514" t="s">
        <v>458</v>
      </c>
      <c r="E514">
        <v>5</v>
      </c>
      <c r="F514" s="34">
        <v>1</v>
      </c>
      <c r="G514" s="10">
        <v>10</v>
      </c>
      <c r="H514" s="42">
        <f>(F514*G514*0.4)/1.055</f>
        <v>3.7914691943127963</v>
      </c>
      <c r="I514" s="34">
        <f t="shared" si="33"/>
        <v>9.1</v>
      </c>
      <c r="J514" s="2"/>
      <c r="K514" s="2"/>
      <c r="L514" s="2"/>
    </row>
    <row r="515" spans="1:12" x14ac:dyDescent="0.25">
      <c r="A515" s="3" t="s">
        <v>1194</v>
      </c>
      <c r="B515" s="4" t="s">
        <v>2533</v>
      </c>
      <c r="C515" s="2" t="s">
        <v>2534</v>
      </c>
      <c r="D515" s="2" t="s">
        <v>458</v>
      </c>
      <c r="E515" s="2">
        <v>3</v>
      </c>
      <c r="F515" s="32">
        <v>1</v>
      </c>
      <c r="G515" s="17">
        <v>6</v>
      </c>
      <c r="H515" s="41"/>
      <c r="I515" s="34">
        <f t="shared" si="33"/>
        <v>5.46</v>
      </c>
      <c r="J515" s="2"/>
      <c r="K515" s="2"/>
      <c r="L515" s="2"/>
    </row>
    <row r="516" spans="1:12" x14ac:dyDescent="0.25">
      <c r="A516" s="1" t="s">
        <v>1194</v>
      </c>
      <c r="B516" s="6" t="s">
        <v>2536</v>
      </c>
      <c r="C516" t="s">
        <v>2537</v>
      </c>
      <c r="D516" t="s">
        <v>458</v>
      </c>
      <c r="E516">
        <v>7</v>
      </c>
      <c r="F516" s="34">
        <v>1</v>
      </c>
      <c r="G516" s="10">
        <v>8.5</v>
      </c>
      <c r="H516" s="42">
        <f>(F516*G516*0.4)/1.055</f>
        <v>3.2227488151658772</v>
      </c>
      <c r="I516" s="34">
        <f t="shared" si="33"/>
        <v>7.7350000000000003</v>
      </c>
      <c r="J516" s="2"/>
      <c r="K516" s="2"/>
      <c r="L516" s="2"/>
    </row>
    <row r="517" spans="1:12" x14ac:dyDescent="0.25">
      <c r="A517" s="3" t="s">
        <v>1194</v>
      </c>
      <c r="B517" s="4" t="s">
        <v>2542</v>
      </c>
      <c r="C517" s="2" t="s">
        <v>2543</v>
      </c>
      <c r="D517" s="2" t="s">
        <v>458</v>
      </c>
      <c r="E517" s="2">
        <v>3</v>
      </c>
      <c r="F517" s="32">
        <v>1</v>
      </c>
      <c r="G517" s="17">
        <v>6</v>
      </c>
      <c r="H517" s="41"/>
      <c r="I517" s="34">
        <f t="shared" si="33"/>
        <v>5.46</v>
      </c>
      <c r="J517" s="2"/>
      <c r="K517" s="2"/>
      <c r="L517" s="2"/>
    </row>
    <row r="518" spans="1:12" x14ac:dyDescent="0.25">
      <c r="A518" s="1" t="s">
        <v>1194</v>
      </c>
      <c r="B518" s="6" t="s">
        <v>2546</v>
      </c>
      <c r="C518" t="s">
        <v>2547</v>
      </c>
      <c r="D518" t="s">
        <v>458</v>
      </c>
      <c r="E518">
        <v>3</v>
      </c>
      <c r="F518" s="34">
        <v>1</v>
      </c>
      <c r="G518" s="10">
        <v>4.95</v>
      </c>
      <c r="H518" s="42"/>
      <c r="I518" s="34">
        <f t="shared" si="33"/>
        <v>4.5045000000000002</v>
      </c>
      <c r="J518" s="5"/>
      <c r="K518" s="2"/>
      <c r="L518" s="2"/>
    </row>
    <row r="519" spans="1:12" x14ac:dyDescent="0.25">
      <c r="A519" s="1" t="s">
        <v>1194</v>
      </c>
      <c r="B519" s="6" t="s">
        <v>4727</v>
      </c>
      <c r="C519" t="s">
        <v>3296</v>
      </c>
      <c r="D519" t="s">
        <v>458</v>
      </c>
      <c r="E519">
        <v>3</v>
      </c>
      <c r="F519" s="34">
        <v>1</v>
      </c>
      <c r="G519" s="10">
        <v>4.95</v>
      </c>
      <c r="H519" s="42">
        <f>(F519*G519*0.5)/1.055</f>
        <v>2.3459715639810428</v>
      </c>
      <c r="I519" s="34">
        <f t="shared" si="33"/>
        <v>4.5045000000000002</v>
      </c>
      <c r="J519" s="2"/>
      <c r="K519" s="2"/>
      <c r="L519" s="2"/>
    </row>
    <row r="520" spans="1:12" x14ac:dyDescent="0.25">
      <c r="A520" s="1" t="s">
        <v>1194</v>
      </c>
      <c r="B520" s="6" t="s">
        <v>1202</v>
      </c>
      <c r="C520" t="s">
        <v>714</v>
      </c>
      <c r="D520" t="s">
        <v>458</v>
      </c>
      <c r="E520">
        <v>4</v>
      </c>
      <c r="F520" s="34">
        <v>1</v>
      </c>
      <c r="G520" s="10">
        <v>8.5</v>
      </c>
      <c r="H520" s="42">
        <f>(F520*G520*0.4)/1.055</f>
        <v>3.2227488151658772</v>
      </c>
      <c r="I520" s="34">
        <f t="shared" si="33"/>
        <v>7.7350000000000003</v>
      </c>
      <c r="J520" s="2"/>
      <c r="K520" s="2"/>
      <c r="L520" s="2"/>
    </row>
    <row r="521" spans="1:12" x14ac:dyDescent="0.25">
      <c r="A521" s="1" t="s">
        <v>1194</v>
      </c>
      <c r="B521" s="6" t="s">
        <v>1198</v>
      </c>
      <c r="C521" t="s">
        <v>713</v>
      </c>
      <c r="D521" t="s">
        <v>458</v>
      </c>
      <c r="E521">
        <v>7</v>
      </c>
      <c r="F521" s="34">
        <v>1</v>
      </c>
      <c r="G521" s="10">
        <v>8.5</v>
      </c>
      <c r="H521" s="42">
        <f>(F521*G521*0.4)/1.055</f>
        <v>3.2227488151658772</v>
      </c>
      <c r="I521" s="34">
        <f t="shared" si="33"/>
        <v>7.7350000000000003</v>
      </c>
      <c r="J521" s="2"/>
      <c r="K521" s="5"/>
      <c r="L521" s="5"/>
    </row>
    <row r="522" spans="1:12" x14ac:dyDescent="0.25">
      <c r="A522" s="3" t="s">
        <v>1194</v>
      </c>
      <c r="B522" s="4" t="s">
        <v>2565</v>
      </c>
      <c r="C522" s="2" t="s">
        <v>2566</v>
      </c>
      <c r="D522" s="2" t="s">
        <v>458</v>
      </c>
      <c r="E522" s="2">
        <v>3</v>
      </c>
      <c r="F522" s="32">
        <v>1</v>
      </c>
      <c r="G522" s="17">
        <v>6</v>
      </c>
      <c r="H522" s="41"/>
      <c r="I522" s="34">
        <f t="shared" si="33"/>
        <v>5.46</v>
      </c>
      <c r="J522" s="2"/>
      <c r="K522" s="2"/>
      <c r="L522" s="2"/>
    </row>
    <row r="523" spans="1:12" x14ac:dyDescent="0.25">
      <c r="A523" s="3" t="s">
        <v>4399</v>
      </c>
      <c r="B523" s="4" t="s">
        <v>4987</v>
      </c>
      <c r="C523" s="2" t="s">
        <v>4988</v>
      </c>
      <c r="D523" s="2" t="s">
        <v>425</v>
      </c>
      <c r="E523" s="2">
        <v>7</v>
      </c>
      <c r="F523" s="32">
        <v>1</v>
      </c>
      <c r="G523" s="17">
        <v>5</v>
      </c>
      <c r="H523" s="41"/>
      <c r="I523" s="34">
        <f t="shared" si="33"/>
        <v>4.55</v>
      </c>
      <c r="J523" s="5"/>
      <c r="K523" s="2"/>
      <c r="L523" s="2"/>
    </row>
    <row r="524" spans="1:12" x14ac:dyDescent="0.25">
      <c r="A524" s="3" t="s">
        <v>4399</v>
      </c>
      <c r="B524" s="4" t="s">
        <v>4990</v>
      </c>
      <c r="C524" s="2" t="s">
        <v>4989</v>
      </c>
      <c r="D524" s="2" t="s">
        <v>425</v>
      </c>
      <c r="E524" s="2">
        <v>7</v>
      </c>
      <c r="F524" s="32">
        <v>1</v>
      </c>
      <c r="G524" s="17">
        <v>15.9</v>
      </c>
      <c r="H524" s="41">
        <f>(F524*0.95)/1.055</f>
        <v>0.90047393364928907</v>
      </c>
      <c r="I524" s="34">
        <f t="shared" ref="I524:I555" si="34">F524*G524*0.91</f>
        <v>14.469000000000001</v>
      </c>
      <c r="J524" s="5"/>
      <c r="K524" s="2"/>
      <c r="L524" s="2"/>
    </row>
    <row r="525" spans="1:12" x14ac:dyDescent="0.25">
      <c r="A525" s="3" t="s">
        <v>4399</v>
      </c>
      <c r="B525" s="4" t="s">
        <v>5060</v>
      </c>
      <c r="C525" s="2" t="s">
        <v>5298</v>
      </c>
      <c r="D525" s="2" t="s">
        <v>425</v>
      </c>
      <c r="E525" s="2">
        <v>7</v>
      </c>
      <c r="F525" s="32">
        <v>1</v>
      </c>
      <c r="G525" s="17">
        <v>15.9</v>
      </c>
      <c r="H525" s="41">
        <f>(F525*2.5)/1.055</f>
        <v>2.3696682464454977</v>
      </c>
      <c r="I525" s="34">
        <f t="shared" si="34"/>
        <v>14.469000000000001</v>
      </c>
      <c r="J525" s="5"/>
      <c r="K525" s="2"/>
      <c r="L525" s="2"/>
    </row>
    <row r="526" spans="1:12" x14ac:dyDescent="0.25">
      <c r="A526" s="3" t="s">
        <v>1586</v>
      </c>
      <c r="B526" s="4" t="s">
        <v>1587</v>
      </c>
      <c r="C526" s="2" t="s">
        <v>1078</v>
      </c>
      <c r="D526" s="2" t="s">
        <v>458</v>
      </c>
      <c r="E526" s="2">
        <v>5</v>
      </c>
      <c r="F526" s="32">
        <v>1</v>
      </c>
      <c r="G526" s="17">
        <v>11.4</v>
      </c>
      <c r="H526" s="41">
        <f>(F526*G526*0.25)/1.055</f>
        <v>2.7014218009478674</v>
      </c>
      <c r="I526" s="34">
        <f t="shared" si="34"/>
        <v>10.374000000000001</v>
      </c>
      <c r="J526" s="2"/>
      <c r="K526" s="2"/>
      <c r="L526" s="2"/>
    </row>
    <row r="527" spans="1:12" x14ac:dyDescent="0.25">
      <c r="A527" s="3" t="s">
        <v>2567</v>
      </c>
      <c r="B527" s="4" t="s">
        <v>2568</v>
      </c>
      <c r="C527" s="2" t="s">
        <v>2569</v>
      </c>
      <c r="D527" s="2" t="s">
        <v>425</v>
      </c>
      <c r="E527" s="2">
        <v>15</v>
      </c>
      <c r="F527" s="32">
        <v>1</v>
      </c>
      <c r="G527" s="17">
        <v>149</v>
      </c>
      <c r="H527" s="41">
        <f>(F527*G527*0.1)/1.055</f>
        <v>14.123222748815166</v>
      </c>
      <c r="I527" s="34">
        <f t="shared" si="34"/>
        <v>135.59</v>
      </c>
      <c r="J527" s="2"/>
      <c r="K527" s="2"/>
      <c r="L527" s="2"/>
    </row>
    <row r="528" spans="1:12" x14ac:dyDescent="0.25">
      <c r="A528" s="3" t="s">
        <v>1252</v>
      </c>
      <c r="B528" s="4" t="s">
        <v>1256</v>
      </c>
      <c r="C528" s="2" t="s">
        <v>1257</v>
      </c>
      <c r="D528" s="2" t="s">
        <v>425</v>
      </c>
      <c r="E528" s="2">
        <v>3</v>
      </c>
      <c r="F528" s="32">
        <v>1</v>
      </c>
      <c r="G528" s="17">
        <v>12</v>
      </c>
      <c r="H528" s="41">
        <f>(F528*G528*0.25)/1.055</f>
        <v>2.8436018957345972</v>
      </c>
      <c r="I528" s="34">
        <f t="shared" si="34"/>
        <v>10.92</v>
      </c>
      <c r="J528" s="2"/>
      <c r="K528" s="2"/>
      <c r="L528" s="2"/>
    </row>
    <row r="529" spans="1:12" x14ac:dyDescent="0.25">
      <c r="A529" s="3" t="s">
        <v>1252</v>
      </c>
      <c r="B529" s="4" t="s">
        <v>824</v>
      </c>
      <c r="C529" s="2" t="s">
        <v>825</v>
      </c>
      <c r="D529" s="2" t="s">
        <v>425</v>
      </c>
      <c r="E529" s="2">
        <v>3</v>
      </c>
      <c r="F529" s="32">
        <v>1</v>
      </c>
      <c r="G529" s="17">
        <v>8.4</v>
      </c>
      <c r="H529" s="41">
        <f>(F529*G529*0.25)/1.055</f>
        <v>1.9905213270142181</v>
      </c>
      <c r="I529" s="34">
        <f t="shared" si="34"/>
        <v>7.644000000000001</v>
      </c>
      <c r="J529" s="2"/>
      <c r="K529" s="2"/>
      <c r="L529" s="2"/>
    </row>
    <row r="530" spans="1:12" x14ac:dyDescent="0.25">
      <c r="A530" s="3" t="s">
        <v>1206</v>
      </c>
      <c r="B530" s="4" t="s">
        <v>1070</v>
      </c>
      <c r="C530" s="2" t="s">
        <v>1071</v>
      </c>
      <c r="D530" s="2" t="s">
        <v>425</v>
      </c>
      <c r="E530" s="2">
        <v>5</v>
      </c>
      <c r="F530" s="32">
        <v>1</v>
      </c>
      <c r="G530" s="17">
        <v>7.5</v>
      </c>
      <c r="H530" s="41">
        <f>(F530*G530*0.25)/1.055</f>
        <v>1.7772511848341233</v>
      </c>
      <c r="I530" s="34">
        <f t="shared" si="34"/>
        <v>6.8250000000000002</v>
      </c>
      <c r="J530" s="5"/>
      <c r="K530" s="2"/>
      <c r="L530" s="2"/>
    </row>
    <row r="531" spans="1:12" x14ac:dyDescent="0.25">
      <c r="A531" s="7" t="s">
        <v>1206</v>
      </c>
      <c r="B531" s="8" t="s">
        <v>2570</v>
      </c>
      <c r="C531" s="5" t="s">
        <v>2571</v>
      </c>
      <c r="D531" s="5" t="s">
        <v>425</v>
      </c>
      <c r="E531" s="5">
        <v>9</v>
      </c>
      <c r="F531" s="33">
        <v>1</v>
      </c>
      <c r="G531" s="37">
        <v>12.5</v>
      </c>
      <c r="H531" s="43">
        <f>(F531*G531*0.4)/1.055</f>
        <v>4.7393364928909953</v>
      </c>
      <c r="I531" s="34">
        <f t="shared" si="34"/>
        <v>11.375</v>
      </c>
      <c r="J531" s="5"/>
      <c r="K531" s="2"/>
      <c r="L531" s="2"/>
    </row>
    <row r="532" spans="1:12" x14ac:dyDescent="0.25">
      <c r="A532" s="21" t="s">
        <v>1206</v>
      </c>
      <c r="B532" s="22" t="s">
        <v>4131</v>
      </c>
      <c r="C532" s="23" t="s">
        <v>4132</v>
      </c>
      <c r="D532" s="23" t="s">
        <v>425</v>
      </c>
      <c r="E532" s="23">
        <v>9</v>
      </c>
      <c r="F532" s="31">
        <v>1</v>
      </c>
      <c r="G532" s="30">
        <v>14.9</v>
      </c>
      <c r="H532" s="44">
        <f>(F532*G532*0.3)/1.055</f>
        <v>4.2369668246445498</v>
      </c>
      <c r="I532" s="35">
        <f t="shared" si="34"/>
        <v>13.559000000000001</v>
      </c>
      <c r="J532" s="23"/>
      <c r="K532" s="23"/>
      <c r="L532" s="23"/>
    </row>
    <row r="533" spans="1:12" x14ac:dyDescent="0.25">
      <c r="A533" s="1" t="s">
        <v>1206</v>
      </c>
      <c r="B533" s="6" t="s">
        <v>2572</v>
      </c>
      <c r="C533" s="5" t="s">
        <v>2573</v>
      </c>
      <c r="D533" s="5" t="s">
        <v>458</v>
      </c>
      <c r="E533" s="5">
        <v>7</v>
      </c>
      <c r="F533" s="33">
        <v>1</v>
      </c>
      <c r="G533" s="37">
        <v>12</v>
      </c>
      <c r="H533" s="43">
        <f>(F533*G533*0.4)/1.055</f>
        <v>4.5497630331753562</v>
      </c>
      <c r="I533" s="34">
        <f t="shared" si="34"/>
        <v>10.92</v>
      </c>
      <c r="J533" s="5"/>
      <c r="K533" s="2"/>
      <c r="L533" s="2"/>
    </row>
    <row r="534" spans="1:12" x14ac:dyDescent="0.25">
      <c r="A534" s="3" t="s">
        <v>1206</v>
      </c>
      <c r="B534" s="4" t="s">
        <v>2574</v>
      </c>
      <c r="C534" s="2" t="s">
        <v>2575</v>
      </c>
      <c r="D534" s="2" t="s">
        <v>458</v>
      </c>
      <c r="E534" s="2">
        <v>7</v>
      </c>
      <c r="F534" s="32">
        <v>1</v>
      </c>
      <c r="G534" s="17">
        <v>12</v>
      </c>
      <c r="H534" s="41">
        <f>(F534*G534*0.25)/1.055</f>
        <v>2.8436018957345972</v>
      </c>
      <c r="I534" s="34">
        <f t="shared" si="34"/>
        <v>10.92</v>
      </c>
      <c r="J534" s="2"/>
      <c r="K534" s="2"/>
      <c r="L534" s="2"/>
    </row>
    <row r="535" spans="1:12" x14ac:dyDescent="0.25">
      <c r="A535" s="3" t="s">
        <v>1206</v>
      </c>
      <c r="B535" s="4" t="s">
        <v>3270</v>
      </c>
      <c r="C535" s="2" t="s">
        <v>3271</v>
      </c>
      <c r="D535" s="2" t="s">
        <v>458</v>
      </c>
      <c r="E535" s="2">
        <v>6</v>
      </c>
      <c r="F535" s="32">
        <v>1</v>
      </c>
      <c r="G535" s="17">
        <v>11.9</v>
      </c>
      <c r="H535" s="41">
        <f>(F535*G535*0.25)/1.055</f>
        <v>2.8199052132701423</v>
      </c>
      <c r="I535" s="34">
        <f t="shared" si="34"/>
        <v>10.829000000000001</v>
      </c>
      <c r="J535" s="2"/>
      <c r="K535" s="2"/>
      <c r="L535" s="2"/>
    </row>
    <row r="536" spans="1:12" x14ac:dyDescent="0.25">
      <c r="A536" s="3" t="s">
        <v>1539</v>
      </c>
      <c r="B536" s="4" t="s">
        <v>1544</v>
      </c>
      <c r="C536" s="2" t="s">
        <v>229</v>
      </c>
      <c r="D536" s="2" t="s">
        <v>425</v>
      </c>
      <c r="E536" s="2">
        <v>6</v>
      </c>
      <c r="F536" s="32">
        <v>1</v>
      </c>
      <c r="G536" s="17">
        <v>4.5</v>
      </c>
      <c r="H536" s="41">
        <f>(F536*G536*0.25)/1.055</f>
        <v>1.066350710900474</v>
      </c>
      <c r="I536" s="34">
        <f t="shared" si="34"/>
        <v>4.0949999999999998</v>
      </c>
      <c r="J536" s="2"/>
      <c r="K536" s="2"/>
      <c r="L536" s="2"/>
    </row>
    <row r="537" spans="1:12" x14ac:dyDescent="0.25">
      <c r="A537" s="7" t="s">
        <v>1206</v>
      </c>
      <c r="B537" s="8" t="s">
        <v>4763</v>
      </c>
      <c r="C537" s="5" t="s">
        <v>4764</v>
      </c>
      <c r="D537" s="5" t="s">
        <v>458</v>
      </c>
      <c r="E537" s="5">
        <v>3</v>
      </c>
      <c r="F537" s="33">
        <v>1</v>
      </c>
      <c r="G537" s="37">
        <v>9.9</v>
      </c>
      <c r="H537" s="42"/>
      <c r="I537" s="34">
        <f t="shared" si="34"/>
        <v>9.0090000000000003</v>
      </c>
      <c r="J537" s="2"/>
      <c r="K537" s="2"/>
      <c r="L537" s="2"/>
    </row>
    <row r="538" spans="1:12" x14ac:dyDescent="0.25">
      <c r="A538" s="3" t="s">
        <v>1206</v>
      </c>
      <c r="B538" s="4" t="s">
        <v>3831</v>
      </c>
      <c r="C538" s="2" t="s">
        <v>3832</v>
      </c>
      <c r="D538" s="2" t="s">
        <v>425</v>
      </c>
      <c r="E538" s="2">
        <v>8</v>
      </c>
      <c r="F538" s="32">
        <v>1</v>
      </c>
      <c r="G538" s="17">
        <v>6.5</v>
      </c>
      <c r="H538" s="41">
        <f>(F538*G538*0.25)/1.055</f>
        <v>1.5402843601895735</v>
      </c>
      <c r="I538" s="34">
        <f t="shared" si="34"/>
        <v>5.915</v>
      </c>
      <c r="J538" s="2"/>
      <c r="K538" s="2"/>
      <c r="L538" s="2"/>
    </row>
    <row r="539" spans="1:12" x14ac:dyDescent="0.25">
      <c r="A539" s="7" t="s">
        <v>1206</v>
      </c>
      <c r="B539" s="8" t="s">
        <v>3630</v>
      </c>
      <c r="C539" s="5" t="s">
        <v>3631</v>
      </c>
      <c r="D539" s="5" t="s">
        <v>458</v>
      </c>
      <c r="E539" s="5">
        <v>6</v>
      </c>
      <c r="F539" s="33">
        <v>1</v>
      </c>
      <c r="G539" s="37">
        <v>9.9</v>
      </c>
      <c r="H539" s="43">
        <f>(F539*G539*0.4)/1.055</f>
        <v>3.7535545023696688</v>
      </c>
      <c r="I539" s="34">
        <f t="shared" si="34"/>
        <v>9.0090000000000003</v>
      </c>
      <c r="J539" s="2"/>
      <c r="K539" s="2"/>
      <c r="L539" s="2"/>
    </row>
    <row r="540" spans="1:12" x14ac:dyDescent="0.25">
      <c r="A540" s="7" t="s">
        <v>1206</v>
      </c>
      <c r="B540" s="8" t="s">
        <v>4941</v>
      </c>
      <c r="C540" s="5" t="s">
        <v>4942</v>
      </c>
      <c r="D540" s="5" t="s">
        <v>458</v>
      </c>
      <c r="E540" s="5">
        <v>6</v>
      </c>
      <c r="F540" s="33">
        <v>1</v>
      </c>
      <c r="G540" s="37">
        <v>9.9</v>
      </c>
      <c r="H540" s="43"/>
      <c r="I540" s="34">
        <f t="shared" si="34"/>
        <v>9.0090000000000003</v>
      </c>
      <c r="J540" s="2"/>
      <c r="K540" s="2"/>
      <c r="L540" s="2"/>
    </row>
    <row r="541" spans="1:12" x14ac:dyDescent="0.25">
      <c r="A541" s="1" t="s">
        <v>1206</v>
      </c>
      <c r="B541" s="6" t="s">
        <v>2578</v>
      </c>
      <c r="C541" s="5" t="s">
        <v>2579</v>
      </c>
      <c r="D541" s="5" t="s">
        <v>458</v>
      </c>
      <c r="E541" s="5">
        <v>3</v>
      </c>
      <c r="F541" s="33">
        <v>1</v>
      </c>
      <c r="G541" s="37">
        <v>5.4</v>
      </c>
      <c r="H541" s="43">
        <f>(F541*G541*0.4)/1.055</f>
        <v>2.0473933649289102</v>
      </c>
      <c r="I541" s="34">
        <f t="shared" si="34"/>
        <v>4.9140000000000006</v>
      </c>
      <c r="J541" s="2"/>
      <c r="K541" s="2"/>
      <c r="L541" s="2"/>
    </row>
    <row r="542" spans="1:12" x14ac:dyDescent="0.25">
      <c r="A542" s="1" t="s">
        <v>1206</v>
      </c>
      <c r="B542" s="6" t="s">
        <v>2580</v>
      </c>
      <c r="C542" s="5" t="s">
        <v>2581</v>
      </c>
      <c r="D542" s="5" t="s">
        <v>110</v>
      </c>
      <c r="E542" s="5">
        <v>9</v>
      </c>
      <c r="F542" s="33">
        <v>1</v>
      </c>
      <c r="G542" s="37">
        <v>18</v>
      </c>
      <c r="H542" s="43">
        <f>(F542*G542*0.4)/1.055</f>
        <v>6.8246445497630335</v>
      </c>
      <c r="I542" s="34">
        <f t="shared" si="34"/>
        <v>16.38</v>
      </c>
      <c r="J542" s="5"/>
      <c r="K542" s="2"/>
      <c r="L542" s="2"/>
    </row>
    <row r="543" spans="1:12" x14ac:dyDescent="0.25">
      <c r="A543" s="3" t="s">
        <v>1206</v>
      </c>
      <c r="B543" s="4" t="s">
        <v>1228</v>
      </c>
      <c r="C543" s="2" t="s">
        <v>228</v>
      </c>
      <c r="D543" s="2" t="s">
        <v>473</v>
      </c>
      <c r="E543" s="2">
        <v>10</v>
      </c>
      <c r="F543" s="32">
        <v>1</v>
      </c>
      <c r="G543" s="17">
        <v>6</v>
      </c>
      <c r="H543" s="41">
        <f>(F543*G543*0.25)/1.055</f>
        <v>1.4218009478672986</v>
      </c>
      <c r="I543" s="34">
        <f t="shared" si="34"/>
        <v>5.46</v>
      </c>
      <c r="J543" s="2"/>
      <c r="K543" s="2"/>
      <c r="L543" s="2"/>
    </row>
    <row r="544" spans="1:12" x14ac:dyDescent="0.25">
      <c r="A544" s="1" t="s">
        <v>1206</v>
      </c>
      <c r="B544" s="6" t="s">
        <v>1215</v>
      </c>
      <c r="C544" s="5" t="s">
        <v>1123</v>
      </c>
      <c r="D544" s="5" t="s">
        <v>458</v>
      </c>
      <c r="E544" s="5">
        <v>6</v>
      </c>
      <c r="F544" s="33">
        <v>1</v>
      </c>
      <c r="G544" s="37">
        <v>6.5</v>
      </c>
      <c r="H544" s="43">
        <f>(F544*G544*0.5)/1.055</f>
        <v>3.080568720379147</v>
      </c>
      <c r="I544" s="34">
        <f t="shared" si="34"/>
        <v>5.915</v>
      </c>
      <c r="J544" s="2"/>
      <c r="K544" s="2"/>
      <c r="L544" s="2"/>
    </row>
    <row r="545" spans="1:12" x14ac:dyDescent="0.25">
      <c r="A545" s="3" t="s">
        <v>1206</v>
      </c>
      <c r="B545" s="4" t="s">
        <v>1534</v>
      </c>
      <c r="C545" s="2" t="s">
        <v>929</v>
      </c>
      <c r="D545" s="2" t="s">
        <v>425</v>
      </c>
      <c r="E545" s="2">
        <v>4</v>
      </c>
      <c r="F545" s="32">
        <v>1</v>
      </c>
      <c r="G545" s="17">
        <v>8.5</v>
      </c>
      <c r="H545" s="41">
        <f>(F545*G545*0.25)/1.055</f>
        <v>2.014218009478673</v>
      </c>
      <c r="I545" s="34">
        <f t="shared" si="34"/>
        <v>7.7350000000000003</v>
      </c>
      <c r="J545" s="2"/>
      <c r="K545" s="2"/>
      <c r="L545" s="2"/>
    </row>
    <row r="546" spans="1:12" x14ac:dyDescent="0.25">
      <c r="A546" s="3" t="s">
        <v>1206</v>
      </c>
      <c r="B546" s="4" t="s">
        <v>3559</v>
      </c>
      <c r="C546" s="2" t="s">
        <v>3560</v>
      </c>
      <c r="D546" s="2" t="s">
        <v>458</v>
      </c>
      <c r="E546" s="2">
        <v>7</v>
      </c>
      <c r="F546" s="32">
        <v>1</v>
      </c>
      <c r="G546" s="17">
        <v>12</v>
      </c>
      <c r="H546" s="41">
        <f>(F546*G546*0.15)/1.07</f>
        <v>1.6822429906542054</v>
      </c>
      <c r="I546" s="34">
        <f t="shared" si="34"/>
        <v>10.92</v>
      </c>
      <c r="J546" s="2"/>
      <c r="K546" s="2"/>
      <c r="L546" s="2"/>
    </row>
    <row r="547" spans="1:12" x14ac:dyDescent="0.25">
      <c r="A547" s="3" t="s">
        <v>1206</v>
      </c>
      <c r="B547" s="4" t="s">
        <v>426</v>
      </c>
      <c r="C547" s="2" t="s">
        <v>427</v>
      </c>
      <c r="D547" s="2" t="s">
        <v>425</v>
      </c>
      <c r="E547" s="2">
        <v>10</v>
      </c>
      <c r="F547" s="32">
        <v>1</v>
      </c>
      <c r="G547" s="17">
        <v>22.6</v>
      </c>
      <c r="H547" s="41">
        <f>(F547*G547*0.25)/1.055</f>
        <v>5.3554502369668251</v>
      </c>
      <c r="I547" s="34">
        <f t="shared" si="34"/>
        <v>20.566000000000003</v>
      </c>
      <c r="J547" s="2"/>
      <c r="K547" s="2"/>
      <c r="L547" s="2"/>
    </row>
    <row r="548" spans="1:12" x14ac:dyDescent="0.25">
      <c r="A548" s="3" t="s">
        <v>1206</v>
      </c>
      <c r="B548" s="4" t="s">
        <v>430</v>
      </c>
      <c r="C548" s="2" t="s">
        <v>428</v>
      </c>
      <c r="D548" s="2" t="s">
        <v>425</v>
      </c>
      <c r="E548" s="2">
        <v>10</v>
      </c>
      <c r="F548" s="32">
        <v>1</v>
      </c>
      <c r="G548" s="17">
        <v>22.6</v>
      </c>
      <c r="H548" s="41">
        <f>(F548*G548*0.25)/1.055</f>
        <v>5.3554502369668251</v>
      </c>
      <c r="I548" s="34">
        <f t="shared" si="34"/>
        <v>20.566000000000003</v>
      </c>
      <c r="J548" s="5"/>
      <c r="K548" s="2"/>
      <c r="L548" s="2"/>
    </row>
    <row r="549" spans="1:12" x14ac:dyDescent="0.25">
      <c r="A549" s="7" t="s">
        <v>1206</v>
      </c>
      <c r="B549" s="8" t="s">
        <v>3951</v>
      </c>
      <c r="C549" s="5" t="s">
        <v>3952</v>
      </c>
      <c r="D549" s="5" t="s">
        <v>463</v>
      </c>
      <c r="E549" s="5">
        <v>5</v>
      </c>
      <c r="F549" s="33">
        <v>1</v>
      </c>
      <c r="G549" s="37">
        <v>8.9</v>
      </c>
      <c r="H549" s="43">
        <f>(F549*G549*0.3)/1.055</f>
        <v>2.5308056872037916</v>
      </c>
      <c r="I549" s="34">
        <f t="shared" si="34"/>
        <v>8.0990000000000002</v>
      </c>
      <c r="J549" s="2"/>
      <c r="K549" s="18"/>
      <c r="L549" s="5"/>
    </row>
    <row r="550" spans="1:12" x14ac:dyDescent="0.25">
      <c r="A550" s="7" t="s">
        <v>1206</v>
      </c>
      <c r="B550" s="8" t="s">
        <v>3258</v>
      </c>
      <c r="C550" s="5" t="s">
        <v>3259</v>
      </c>
      <c r="D550" s="5" t="s">
        <v>463</v>
      </c>
      <c r="E550" s="5">
        <v>5</v>
      </c>
      <c r="F550" s="33">
        <v>1</v>
      </c>
      <c r="G550" s="37">
        <v>9</v>
      </c>
      <c r="H550" s="43">
        <f>(F550*G550*0.3)/1.055</f>
        <v>2.5592417061611372</v>
      </c>
      <c r="I550" s="34">
        <f t="shared" si="34"/>
        <v>8.19</v>
      </c>
      <c r="J550" s="2"/>
      <c r="K550" s="18"/>
      <c r="L550" s="18"/>
    </row>
    <row r="551" spans="1:12" x14ac:dyDescent="0.25">
      <c r="A551" s="7" t="s">
        <v>1206</v>
      </c>
      <c r="B551" s="8" t="s">
        <v>4761</v>
      </c>
      <c r="C551" s="5" t="s">
        <v>4762</v>
      </c>
      <c r="D551" s="5" t="s">
        <v>463</v>
      </c>
      <c r="E551" s="5">
        <v>5</v>
      </c>
      <c r="F551" s="33">
        <v>1</v>
      </c>
      <c r="G551" s="37">
        <v>12.5</v>
      </c>
      <c r="H551" s="43">
        <f>(F551*G551*0.3)/1.055</f>
        <v>3.5545023696682465</v>
      </c>
      <c r="I551" s="34">
        <f t="shared" si="34"/>
        <v>11.375</v>
      </c>
      <c r="J551" s="2"/>
      <c r="K551" s="18"/>
      <c r="L551" s="18"/>
    </row>
    <row r="552" spans="1:12" x14ac:dyDescent="0.25">
      <c r="A552" s="7" t="s">
        <v>1206</v>
      </c>
      <c r="B552" s="8" t="s">
        <v>3907</v>
      </c>
      <c r="C552" s="5" t="s">
        <v>3908</v>
      </c>
      <c r="D552" s="5" t="s">
        <v>463</v>
      </c>
      <c r="E552" s="5">
        <v>5</v>
      </c>
      <c r="F552" s="33">
        <v>1</v>
      </c>
      <c r="G552" s="37">
        <v>4.9000000000000004</v>
      </c>
      <c r="H552" s="43">
        <f>(F552*G552*0.3)/1.055</f>
        <v>1.3933649289099526</v>
      </c>
      <c r="I552" s="34">
        <f t="shared" si="34"/>
        <v>4.4590000000000005</v>
      </c>
      <c r="J552" s="2"/>
      <c r="K552" s="18"/>
      <c r="L552" s="18"/>
    </row>
    <row r="553" spans="1:12" x14ac:dyDescent="0.25">
      <c r="A553" s="7" t="s">
        <v>1206</v>
      </c>
      <c r="B553" s="8" t="s">
        <v>3242</v>
      </c>
      <c r="C553" s="5" t="s">
        <v>3243</v>
      </c>
      <c r="D553" s="5" t="s">
        <v>425</v>
      </c>
      <c r="E553" s="5">
        <v>10</v>
      </c>
      <c r="F553" s="33">
        <v>1</v>
      </c>
      <c r="G553" s="37">
        <v>10.5</v>
      </c>
      <c r="H553" s="43">
        <f>(F553*G553*0.4)/1.055</f>
        <v>3.9810426540284363</v>
      </c>
      <c r="I553" s="34">
        <f t="shared" si="34"/>
        <v>9.5549999999999997</v>
      </c>
      <c r="J553" s="2"/>
      <c r="K553" s="18"/>
      <c r="L553" s="18"/>
    </row>
    <row r="554" spans="1:12" x14ac:dyDescent="0.25">
      <c r="A554" s="3" t="s">
        <v>1206</v>
      </c>
      <c r="B554" s="4" t="s">
        <v>3909</v>
      </c>
      <c r="C554" s="2" t="s">
        <v>3910</v>
      </c>
      <c r="D554" s="2" t="s">
        <v>473</v>
      </c>
      <c r="E554" s="2">
        <v>7</v>
      </c>
      <c r="F554" s="32">
        <v>1</v>
      </c>
      <c r="G554" s="17">
        <v>5.5</v>
      </c>
      <c r="H554" s="41">
        <f>(F554*G554*0.3)/1.055</f>
        <v>1.5639810426540284</v>
      </c>
      <c r="I554" s="34">
        <f t="shared" si="34"/>
        <v>5.0049999999999999</v>
      </c>
      <c r="K554" s="5"/>
      <c r="L554" s="5"/>
    </row>
    <row r="555" spans="1:12" x14ac:dyDescent="0.25">
      <c r="A555" s="3" t="s">
        <v>1206</v>
      </c>
      <c r="B555" s="4" t="s">
        <v>857</v>
      </c>
      <c r="C555" s="2" t="s">
        <v>858</v>
      </c>
      <c r="D555" s="2" t="s">
        <v>425</v>
      </c>
      <c r="E555" s="2">
        <v>3</v>
      </c>
      <c r="F555" s="32">
        <v>1</v>
      </c>
      <c r="G555" s="17">
        <v>15.5</v>
      </c>
      <c r="H555" s="41">
        <f>(F555*G555*0.25)/1.055</f>
        <v>3.6729857819905214</v>
      </c>
      <c r="I555" s="34">
        <f t="shared" si="34"/>
        <v>14.105</v>
      </c>
      <c r="J555" s="2"/>
      <c r="K555" s="5"/>
      <c r="L555" s="5"/>
    </row>
    <row r="556" spans="1:12" x14ac:dyDescent="0.25">
      <c r="A556" s="3" t="s">
        <v>1206</v>
      </c>
      <c r="B556" s="4" t="s">
        <v>2584</v>
      </c>
      <c r="C556" s="2" t="s">
        <v>2585</v>
      </c>
      <c r="D556" s="2" t="s">
        <v>458</v>
      </c>
      <c r="E556" s="2">
        <v>9</v>
      </c>
      <c r="F556" s="32">
        <v>1</v>
      </c>
      <c r="G556" s="17">
        <v>11.9</v>
      </c>
      <c r="H556" s="41">
        <f>(F556*G556*0.25)/1.055</f>
        <v>2.8199052132701423</v>
      </c>
      <c r="I556" s="34">
        <f t="shared" ref="I556:I587" si="35">F556*G556*0.91</f>
        <v>10.829000000000001</v>
      </c>
      <c r="J556" s="2"/>
      <c r="K556" s="2"/>
      <c r="L556" s="2"/>
    </row>
    <row r="557" spans="1:12" x14ac:dyDescent="0.25">
      <c r="A557" s="7" t="s">
        <v>1206</v>
      </c>
      <c r="B557" s="8" t="s">
        <v>2586</v>
      </c>
      <c r="C557" s="5" t="s">
        <v>2587</v>
      </c>
      <c r="D557" s="5" t="s">
        <v>458</v>
      </c>
      <c r="E557" s="5">
        <v>3</v>
      </c>
      <c r="F557" s="33">
        <v>1</v>
      </c>
      <c r="G557" s="37">
        <v>11.9</v>
      </c>
      <c r="H557" s="42">
        <f>(F557*G557*0.4)/1.055</f>
        <v>4.5118483412322288</v>
      </c>
      <c r="I557" s="34">
        <f t="shared" si="35"/>
        <v>10.829000000000001</v>
      </c>
      <c r="J557" s="2"/>
      <c r="K557" s="2"/>
      <c r="L557" s="2"/>
    </row>
    <row r="558" spans="1:12" x14ac:dyDescent="0.25">
      <c r="A558" s="3" t="s">
        <v>1206</v>
      </c>
      <c r="B558" s="4" t="s">
        <v>1538</v>
      </c>
      <c r="C558" s="2" t="s">
        <v>185</v>
      </c>
      <c r="D558" s="2" t="s">
        <v>473</v>
      </c>
      <c r="E558" s="2">
        <v>7</v>
      </c>
      <c r="F558" s="32">
        <v>1</v>
      </c>
      <c r="G558" s="17">
        <v>6.5</v>
      </c>
      <c r="H558" s="41">
        <f>(F558*G558*0.25)/1.055</f>
        <v>1.5402843601895735</v>
      </c>
      <c r="I558" s="34">
        <f t="shared" si="35"/>
        <v>5.915</v>
      </c>
      <c r="K558" s="5"/>
      <c r="L558" s="5"/>
    </row>
    <row r="559" spans="1:12" x14ac:dyDescent="0.25">
      <c r="A559" s="1" t="s">
        <v>1206</v>
      </c>
      <c r="B559" s="6" t="s">
        <v>5066</v>
      </c>
      <c r="C559" s="5" t="s">
        <v>5067</v>
      </c>
      <c r="D559" s="5" t="s">
        <v>458</v>
      </c>
      <c r="E559" s="5">
        <v>3</v>
      </c>
      <c r="F559" s="33">
        <v>1</v>
      </c>
      <c r="G559" s="37">
        <v>5.9</v>
      </c>
      <c r="H559" s="43">
        <f>(F559*G559*0.4)/1.055</f>
        <v>2.2369668246445502</v>
      </c>
      <c r="I559" s="34">
        <f t="shared" si="35"/>
        <v>5.3690000000000007</v>
      </c>
      <c r="J559" s="2"/>
      <c r="K559" s="5"/>
      <c r="L559" s="5"/>
    </row>
    <row r="560" spans="1:12" x14ac:dyDescent="0.25">
      <c r="A560" s="3" t="s">
        <v>1206</v>
      </c>
      <c r="B560" s="4" t="s">
        <v>4852</v>
      </c>
      <c r="C560" s="2" t="s">
        <v>4853</v>
      </c>
      <c r="D560" s="2" t="s">
        <v>473</v>
      </c>
      <c r="E560" s="2">
        <v>7</v>
      </c>
      <c r="F560" s="32">
        <v>1</v>
      </c>
      <c r="G560" s="17">
        <v>14.95</v>
      </c>
      <c r="H560" s="41">
        <f>(F560*G560*0.25)/1.055</f>
        <v>3.5426540284360191</v>
      </c>
      <c r="I560" s="34">
        <f t="shared" si="35"/>
        <v>13.6045</v>
      </c>
      <c r="J560" s="2"/>
      <c r="K560" s="5"/>
      <c r="L560" s="5"/>
    </row>
    <row r="561" spans="1:12" x14ac:dyDescent="0.25">
      <c r="A561" s="3" t="s">
        <v>1206</v>
      </c>
      <c r="B561" s="4" t="s">
        <v>3921</v>
      </c>
      <c r="C561" s="2" t="s">
        <v>3922</v>
      </c>
      <c r="D561" s="2" t="s">
        <v>473</v>
      </c>
      <c r="E561" s="2">
        <v>7</v>
      </c>
      <c r="F561" s="32">
        <v>1</v>
      </c>
      <c r="G561" s="17">
        <v>5.4</v>
      </c>
      <c r="H561" s="41">
        <f>(F561*G561*0.25)/1.055</f>
        <v>1.2796208530805688</v>
      </c>
      <c r="I561" s="34">
        <f t="shared" si="35"/>
        <v>4.9140000000000006</v>
      </c>
      <c r="J561" s="2"/>
      <c r="K561" s="5"/>
      <c r="L561" s="5"/>
    </row>
    <row r="562" spans="1:12" x14ac:dyDescent="0.25">
      <c r="A562" s="1" t="s">
        <v>1206</v>
      </c>
      <c r="B562" s="6" t="s">
        <v>4127</v>
      </c>
      <c r="C562" s="5" t="s">
        <v>4128</v>
      </c>
      <c r="D562" s="5" t="s">
        <v>458</v>
      </c>
      <c r="E562" s="5">
        <v>3</v>
      </c>
      <c r="F562" s="33">
        <v>1</v>
      </c>
      <c r="G562" s="37">
        <v>12.5</v>
      </c>
      <c r="H562" s="43">
        <f>(F562*G562*0.4)/1.055</f>
        <v>4.7393364928909953</v>
      </c>
      <c r="I562" s="34">
        <f t="shared" si="35"/>
        <v>11.375</v>
      </c>
      <c r="J562" s="2"/>
      <c r="K562" s="5"/>
      <c r="L562" s="5"/>
    </row>
    <row r="563" spans="1:12" x14ac:dyDescent="0.25">
      <c r="A563" s="1" t="s">
        <v>1206</v>
      </c>
      <c r="B563" s="6" t="s">
        <v>4943</v>
      </c>
      <c r="C563" s="5" t="s">
        <v>4944</v>
      </c>
      <c r="D563" s="5" t="s">
        <v>110</v>
      </c>
      <c r="E563" s="5">
        <v>7</v>
      </c>
      <c r="F563" s="33">
        <v>1</v>
      </c>
      <c r="G563" s="37">
        <v>11.9</v>
      </c>
      <c r="H563" s="43"/>
      <c r="I563" s="34">
        <f t="shared" si="35"/>
        <v>10.829000000000001</v>
      </c>
      <c r="J563" s="2"/>
      <c r="K563" s="5"/>
      <c r="L563" s="5"/>
    </row>
    <row r="564" spans="1:12" x14ac:dyDescent="0.25">
      <c r="A564" s="3" t="s">
        <v>1206</v>
      </c>
      <c r="B564" s="4" t="s">
        <v>1542</v>
      </c>
      <c r="C564" s="2" t="s">
        <v>218</v>
      </c>
      <c r="D564" s="2" t="s">
        <v>425</v>
      </c>
      <c r="E564" s="2">
        <v>9</v>
      </c>
      <c r="F564" s="32">
        <v>1</v>
      </c>
      <c r="G564" s="17">
        <v>6</v>
      </c>
      <c r="H564" s="41">
        <f>(F564*G564*0.25)/1.055</f>
        <v>1.4218009478672986</v>
      </c>
      <c r="I564" s="34">
        <f t="shared" si="35"/>
        <v>5.46</v>
      </c>
      <c r="J564" s="5"/>
      <c r="K564" s="5"/>
      <c r="L564" s="5"/>
    </row>
    <row r="565" spans="1:12" x14ac:dyDescent="0.25">
      <c r="A565" s="3" t="s">
        <v>1539</v>
      </c>
      <c r="B565" s="4" t="s">
        <v>3913</v>
      </c>
      <c r="C565" s="2" t="s">
        <v>3914</v>
      </c>
      <c r="D565" s="2" t="s">
        <v>473</v>
      </c>
      <c r="E565" s="2">
        <v>6</v>
      </c>
      <c r="F565" s="32">
        <v>1</v>
      </c>
      <c r="G565" s="17">
        <v>5.7</v>
      </c>
      <c r="H565" s="41">
        <f>(F565*G565*0.25)/1.055</f>
        <v>1.3507109004739337</v>
      </c>
      <c r="I565" s="34">
        <f t="shared" si="35"/>
        <v>5.1870000000000003</v>
      </c>
      <c r="J565" s="5"/>
      <c r="K565" s="5"/>
      <c r="L565" s="5"/>
    </row>
    <row r="566" spans="1:12" x14ac:dyDescent="0.25">
      <c r="A566" s="3" t="s">
        <v>1206</v>
      </c>
      <c r="B566" s="4" t="s">
        <v>3344</v>
      </c>
      <c r="C566" s="2" t="s">
        <v>3345</v>
      </c>
      <c r="D566" s="2" t="s">
        <v>473</v>
      </c>
      <c r="E566" s="2">
        <v>9</v>
      </c>
      <c r="F566" s="32">
        <v>1</v>
      </c>
      <c r="G566" s="17">
        <v>14.5</v>
      </c>
      <c r="H566" s="41">
        <f>(F566*G566*0.25)/1.055</f>
        <v>3.4360189573459716</v>
      </c>
      <c r="I566" s="34">
        <f t="shared" si="35"/>
        <v>13.195</v>
      </c>
      <c r="K566" s="5"/>
      <c r="L566" s="5"/>
    </row>
    <row r="567" spans="1:12" x14ac:dyDescent="0.25">
      <c r="A567" s="3" t="s">
        <v>1206</v>
      </c>
      <c r="B567" s="4" t="s">
        <v>3737</v>
      </c>
      <c r="C567" s="2" t="s">
        <v>3738</v>
      </c>
      <c r="D567" s="2" t="s">
        <v>473</v>
      </c>
      <c r="E567" s="2">
        <v>7</v>
      </c>
      <c r="F567" s="32">
        <v>1</v>
      </c>
      <c r="G567" s="17">
        <v>5.4</v>
      </c>
      <c r="H567" s="41">
        <f>(F567*G567*0.25)/1.055</f>
        <v>1.2796208530805688</v>
      </c>
      <c r="I567" s="34">
        <f t="shared" si="35"/>
        <v>4.9140000000000006</v>
      </c>
      <c r="J567" s="2"/>
      <c r="K567" s="5"/>
      <c r="L567" s="5"/>
    </row>
    <row r="568" spans="1:12" x14ac:dyDescent="0.25">
      <c r="A568" s="7" t="s">
        <v>1206</v>
      </c>
      <c r="B568" s="8" t="s">
        <v>970</v>
      </c>
      <c r="C568" s="5" t="s">
        <v>971</v>
      </c>
      <c r="D568" s="5" t="s">
        <v>458</v>
      </c>
      <c r="E568" s="5">
        <v>8</v>
      </c>
      <c r="F568" s="33">
        <v>1</v>
      </c>
      <c r="G568" s="37">
        <v>11.9</v>
      </c>
      <c r="H568" s="42">
        <f>(F568*G568*0.4)/1.055</f>
        <v>4.5118483412322288</v>
      </c>
      <c r="I568" s="34">
        <f t="shared" si="35"/>
        <v>10.829000000000001</v>
      </c>
      <c r="J568" s="5"/>
      <c r="K568" s="5"/>
      <c r="L568" s="5"/>
    </row>
    <row r="569" spans="1:12" x14ac:dyDescent="0.25">
      <c r="A569" s="1" t="s">
        <v>1206</v>
      </c>
      <c r="B569" s="6" t="s">
        <v>3479</v>
      </c>
      <c r="C569" s="5" t="s">
        <v>3480</v>
      </c>
      <c r="D569" s="5" t="s">
        <v>856</v>
      </c>
      <c r="E569" s="5">
        <v>7</v>
      </c>
      <c r="F569" s="33">
        <v>1</v>
      </c>
      <c r="G569" s="37">
        <v>17.899999999999999</v>
      </c>
      <c r="H569" s="43">
        <f>(F569*G569*0.4)/1.055</f>
        <v>6.786729857819906</v>
      </c>
      <c r="I569" s="34">
        <f t="shared" si="35"/>
        <v>16.288999999999998</v>
      </c>
      <c r="J569" s="2"/>
      <c r="K569" s="5"/>
      <c r="L569" s="5"/>
    </row>
    <row r="570" spans="1:12" x14ac:dyDescent="0.25">
      <c r="A570" s="1" t="s">
        <v>1206</v>
      </c>
      <c r="B570" s="6" t="s">
        <v>2593</v>
      </c>
      <c r="C570" s="5" t="s">
        <v>2594</v>
      </c>
      <c r="D570" s="5" t="s">
        <v>807</v>
      </c>
      <c r="E570" s="5">
        <v>5</v>
      </c>
      <c r="F570" s="33">
        <v>1</v>
      </c>
      <c r="G570" s="37">
        <v>13.5</v>
      </c>
      <c r="H570" s="43">
        <f>(F570*G570*0.4)/1.055</f>
        <v>5.1184834123222753</v>
      </c>
      <c r="I570" s="34">
        <f t="shared" si="35"/>
        <v>12.285</v>
      </c>
      <c r="J570" s="2"/>
      <c r="K570" s="5"/>
      <c r="L570" s="5"/>
    </row>
    <row r="571" spans="1:12" x14ac:dyDescent="0.25">
      <c r="A571" s="7" t="s">
        <v>1206</v>
      </c>
      <c r="B571" s="8" t="s">
        <v>2595</v>
      </c>
      <c r="C571" s="5" t="s">
        <v>2596</v>
      </c>
      <c r="D571" s="5" t="s">
        <v>458</v>
      </c>
      <c r="E571" s="5">
        <v>8</v>
      </c>
      <c r="F571" s="33">
        <v>1</v>
      </c>
      <c r="G571" s="37">
        <v>13.9</v>
      </c>
      <c r="H571" s="42">
        <f>(F571*G571*0.4)/1.055</f>
        <v>5.2701421800947879</v>
      </c>
      <c r="I571" s="34">
        <f t="shared" si="35"/>
        <v>12.649000000000001</v>
      </c>
      <c r="J571" s="2"/>
    </row>
    <row r="572" spans="1:12" x14ac:dyDescent="0.25">
      <c r="A572" s="7" t="s">
        <v>1206</v>
      </c>
      <c r="B572" s="8" t="s">
        <v>2597</v>
      </c>
      <c r="C572" s="5" t="s">
        <v>2598</v>
      </c>
      <c r="D572" s="5" t="s">
        <v>458</v>
      </c>
      <c r="E572" s="5">
        <v>3</v>
      </c>
      <c r="F572" s="33">
        <v>1</v>
      </c>
      <c r="G572" s="37">
        <v>10.9</v>
      </c>
      <c r="H572" s="42">
        <f>(F572*G572*0.5)/1.055</f>
        <v>5.1658767772511851</v>
      </c>
      <c r="I572" s="34">
        <f t="shared" si="35"/>
        <v>9.9190000000000005</v>
      </c>
      <c r="J572" s="2"/>
    </row>
    <row r="573" spans="1:12" x14ac:dyDescent="0.25">
      <c r="A573" s="3" t="s">
        <v>1539</v>
      </c>
      <c r="B573" s="4" t="s">
        <v>3262</v>
      </c>
      <c r="C573" s="2" t="s">
        <v>3263</v>
      </c>
      <c r="D573" s="5" t="s">
        <v>458</v>
      </c>
      <c r="E573" s="2">
        <v>6</v>
      </c>
      <c r="F573" s="32">
        <v>1</v>
      </c>
      <c r="G573" s="17">
        <v>10.9</v>
      </c>
      <c r="H573" s="41">
        <f>(F573*G573*0.25)/1.055</f>
        <v>2.5829383886255926</v>
      </c>
      <c r="I573" s="34">
        <f t="shared" si="35"/>
        <v>9.9190000000000005</v>
      </c>
      <c r="J573" s="2"/>
    </row>
    <row r="574" spans="1:12" x14ac:dyDescent="0.25">
      <c r="A574" s="3" t="s">
        <v>1539</v>
      </c>
      <c r="B574" s="4" t="s">
        <v>4999</v>
      </c>
      <c r="C574" s="2" t="s">
        <v>5000</v>
      </c>
      <c r="D574" s="2" t="s">
        <v>458</v>
      </c>
      <c r="E574" s="2">
        <v>3</v>
      </c>
      <c r="F574" s="32">
        <v>1</v>
      </c>
      <c r="G574" s="17">
        <v>4.9000000000000004</v>
      </c>
      <c r="H574" s="41">
        <f>(F574*G574*0.25)/1.055</f>
        <v>1.1611374407582939</v>
      </c>
      <c r="I574" s="34">
        <f t="shared" si="35"/>
        <v>4.4590000000000005</v>
      </c>
      <c r="J574" s="5"/>
    </row>
    <row r="575" spans="1:12" x14ac:dyDescent="0.25">
      <c r="A575" s="3" t="s">
        <v>1539</v>
      </c>
      <c r="B575" s="4" t="s">
        <v>3733</v>
      </c>
      <c r="C575" s="2" t="s">
        <v>3734</v>
      </c>
      <c r="D575" s="2" t="s">
        <v>473</v>
      </c>
      <c r="E575" s="2">
        <v>6</v>
      </c>
      <c r="F575" s="32">
        <v>1</v>
      </c>
      <c r="G575" s="17">
        <v>4.9000000000000004</v>
      </c>
      <c r="H575" s="41">
        <f>(F575*G575*0.25)/1.055</f>
        <v>1.1611374407582939</v>
      </c>
      <c r="I575" s="34">
        <f t="shared" si="35"/>
        <v>4.4590000000000005</v>
      </c>
      <c r="J575" s="2"/>
    </row>
    <row r="576" spans="1:12" x14ac:dyDescent="0.25">
      <c r="A576" s="7" t="s">
        <v>1206</v>
      </c>
      <c r="B576" s="8" t="s">
        <v>5068</v>
      </c>
      <c r="C576" s="5" t="s">
        <v>5069</v>
      </c>
      <c r="D576" s="5" t="s">
        <v>458</v>
      </c>
      <c r="E576" s="5">
        <v>4</v>
      </c>
      <c r="F576" s="33">
        <v>1</v>
      </c>
      <c r="G576" s="37">
        <v>6.5</v>
      </c>
      <c r="H576" s="42">
        <f>(F576*G576*0.4)/1.055</f>
        <v>2.4644549763033177</v>
      </c>
      <c r="I576" s="34">
        <f t="shared" si="35"/>
        <v>5.915</v>
      </c>
      <c r="J576" s="2"/>
    </row>
    <row r="577" spans="1:12" x14ac:dyDescent="0.25">
      <c r="A577" s="3" t="s">
        <v>1539</v>
      </c>
      <c r="B577" s="4" t="s">
        <v>3953</v>
      </c>
      <c r="C577" s="2" t="s">
        <v>5074</v>
      </c>
      <c r="D577" s="2" t="s">
        <v>473</v>
      </c>
      <c r="E577" s="2">
        <v>6</v>
      </c>
      <c r="F577" s="32">
        <v>1</v>
      </c>
      <c r="G577" s="17">
        <v>8.9</v>
      </c>
      <c r="H577" s="41">
        <f>(F577*G577*0.25)/1.055</f>
        <v>2.109004739336493</v>
      </c>
      <c r="I577" s="34">
        <f t="shared" si="35"/>
        <v>8.0990000000000002</v>
      </c>
      <c r="J577" s="2"/>
      <c r="K577" s="2"/>
      <c r="L577" s="2"/>
    </row>
    <row r="578" spans="1:12" x14ac:dyDescent="0.25">
      <c r="A578" s="7" t="s">
        <v>1206</v>
      </c>
      <c r="B578" s="8" t="s">
        <v>2606</v>
      </c>
      <c r="C578" s="5" t="s">
        <v>2607</v>
      </c>
      <c r="D578" s="5" t="s">
        <v>458</v>
      </c>
      <c r="E578" s="5">
        <v>4</v>
      </c>
      <c r="F578" s="33">
        <v>1</v>
      </c>
      <c r="G578" s="37">
        <v>12</v>
      </c>
      <c r="H578" s="42">
        <f>(F578*G578*0.4)/1.055</f>
        <v>4.5497630331753562</v>
      </c>
      <c r="I578" s="34">
        <f t="shared" si="35"/>
        <v>10.92</v>
      </c>
      <c r="J578" s="5"/>
      <c r="K578" s="2"/>
      <c r="L578" s="2"/>
    </row>
    <row r="579" spans="1:12" x14ac:dyDescent="0.25">
      <c r="A579" s="3" t="s">
        <v>1206</v>
      </c>
      <c r="B579" s="4" t="s">
        <v>3272</v>
      </c>
      <c r="C579" s="2" t="s">
        <v>3273</v>
      </c>
      <c r="D579" s="2" t="s">
        <v>463</v>
      </c>
      <c r="E579" s="2">
        <v>7</v>
      </c>
      <c r="F579" s="32">
        <v>1</v>
      </c>
      <c r="G579" s="17">
        <v>12</v>
      </c>
      <c r="H579" s="41">
        <f>(F579*G579*0.25)/1.055</f>
        <v>2.8436018957345972</v>
      </c>
      <c r="I579" s="34">
        <f t="shared" si="35"/>
        <v>10.92</v>
      </c>
      <c r="J579" s="2"/>
      <c r="K579" s="2"/>
      <c r="L579" s="2"/>
    </row>
    <row r="580" spans="1:12" x14ac:dyDescent="0.25">
      <c r="A580" s="3" t="s">
        <v>1206</v>
      </c>
      <c r="B580" s="4" t="s">
        <v>1543</v>
      </c>
      <c r="C580" s="2" t="s">
        <v>219</v>
      </c>
      <c r="D580" s="2" t="s">
        <v>425</v>
      </c>
      <c r="E580" s="2">
        <v>9</v>
      </c>
      <c r="F580" s="32">
        <v>1</v>
      </c>
      <c r="G580" s="17">
        <v>6</v>
      </c>
      <c r="H580" s="41">
        <f>(F580*G580*0.25)/1.055</f>
        <v>1.4218009478672986</v>
      </c>
      <c r="I580" s="34">
        <f t="shared" si="35"/>
        <v>5.46</v>
      </c>
      <c r="J580" s="5"/>
      <c r="K580" s="2"/>
      <c r="L580" s="2"/>
    </row>
    <row r="581" spans="1:12" x14ac:dyDescent="0.25">
      <c r="A581" s="1" t="s">
        <v>1206</v>
      </c>
      <c r="B581" s="6" t="s">
        <v>4369</v>
      </c>
      <c r="C581" s="5" t="s">
        <v>865</v>
      </c>
      <c r="D581" s="5" t="s">
        <v>425</v>
      </c>
      <c r="E581" s="5">
        <v>2</v>
      </c>
      <c r="F581" s="33">
        <v>1</v>
      </c>
      <c r="G581" s="37">
        <v>8.9</v>
      </c>
      <c r="H581" s="43">
        <f t="shared" ref="H581:H590" si="36">(F581*G581*0.4)/1.055</f>
        <v>3.3744075829383893</v>
      </c>
      <c r="I581" s="34">
        <f t="shared" si="35"/>
        <v>8.0990000000000002</v>
      </c>
      <c r="J581" s="2"/>
      <c r="K581" s="2"/>
      <c r="L581" s="2"/>
    </row>
    <row r="582" spans="1:12" x14ac:dyDescent="0.25">
      <c r="A582" s="1" t="s">
        <v>1206</v>
      </c>
      <c r="B582" s="6" t="s">
        <v>1217</v>
      </c>
      <c r="C582" s="5" t="s">
        <v>177</v>
      </c>
      <c r="D582" s="5" t="s">
        <v>110</v>
      </c>
      <c r="E582" s="5">
        <v>7</v>
      </c>
      <c r="F582" s="33">
        <v>1</v>
      </c>
      <c r="G582" s="37">
        <v>6</v>
      </c>
      <c r="H582" s="43">
        <f t="shared" si="36"/>
        <v>2.2748815165876781</v>
      </c>
      <c r="I582" s="34">
        <f t="shared" si="35"/>
        <v>5.46</v>
      </c>
      <c r="J582" s="5"/>
      <c r="K582" s="2"/>
      <c r="L582" s="2"/>
    </row>
    <row r="583" spans="1:12" x14ac:dyDescent="0.25">
      <c r="A583" s="1" t="s">
        <v>1206</v>
      </c>
      <c r="B583" s="6" t="s">
        <v>2610</v>
      </c>
      <c r="C583" s="5" t="s">
        <v>2611</v>
      </c>
      <c r="D583" s="5" t="s">
        <v>458</v>
      </c>
      <c r="E583" s="5">
        <v>5</v>
      </c>
      <c r="F583" s="33">
        <v>1</v>
      </c>
      <c r="G583" s="37">
        <v>12</v>
      </c>
      <c r="H583" s="43">
        <f t="shared" si="36"/>
        <v>4.5497630331753562</v>
      </c>
      <c r="I583" s="34">
        <f t="shared" si="35"/>
        <v>10.92</v>
      </c>
      <c r="J583" s="2"/>
      <c r="K583" s="2"/>
      <c r="L583" s="2"/>
    </row>
    <row r="584" spans="1:12" x14ac:dyDescent="0.25">
      <c r="A584" s="1" t="s">
        <v>1206</v>
      </c>
      <c r="B584" s="6" t="s">
        <v>4125</v>
      </c>
      <c r="C584" s="5" t="s">
        <v>4126</v>
      </c>
      <c r="D584" s="5" t="s">
        <v>807</v>
      </c>
      <c r="E584" s="5">
        <v>7</v>
      </c>
      <c r="F584" s="33">
        <v>1</v>
      </c>
      <c r="G584" s="37">
        <v>13.5</v>
      </c>
      <c r="H584" s="43">
        <f t="shared" si="36"/>
        <v>5.1184834123222753</v>
      </c>
      <c r="I584" s="34">
        <f t="shared" si="35"/>
        <v>12.285</v>
      </c>
      <c r="K584" s="2"/>
      <c r="L584" s="2"/>
    </row>
    <row r="585" spans="1:12" x14ac:dyDescent="0.25">
      <c r="A585" s="1" t="s">
        <v>1206</v>
      </c>
      <c r="B585" s="6" t="s">
        <v>2612</v>
      </c>
      <c r="C585" s="5" t="s">
        <v>2613</v>
      </c>
      <c r="D585" s="5" t="s">
        <v>425</v>
      </c>
      <c r="E585" s="5">
        <v>3</v>
      </c>
      <c r="F585" s="33">
        <v>1</v>
      </c>
      <c r="G585" s="37">
        <v>10.9</v>
      </c>
      <c r="H585" s="43">
        <f t="shared" si="36"/>
        <v>4.1327014218009488</v>
      </c>
      <c r="I585" s="34">
        <f t="shared" si="35"/>
        <v>9.9190000000000005</v>
      </c>
      <c r="J585" s="2"/>
      <c r="K585" s="2"/>
      <c r="L585" s="2"/>
    </row>
    <row r="586" spans="1:12" x14ac:dyDescent="0.25">
      <c r="A586" s="1" t="s">
        <v>1206</v>
      </c>
      <c r="B586" s="6" t="s">
        <v>4949</v>
      </c>
      <c r="C586" s="5" t="s">
        <v>4950</v>
      </c>
      <c r="D586" s="5" t="s">
        <v>425</v>
      </c>
      <c r="E586" s="5">
        <v>3</v>
      </c>
      <c r="F586" s="33">
        <v>1</v>
      </c>
      <c r="G586" s="37">
        <v>14.95</v>
      </c>
      <c r="H586" s="43">
        <f t="shared" si="36"/>
        <v>5.6682464454976307</v>
      </c>
      <c r="I586" s="34">
        <f t="shared" si="35"/>
        <v>13.6045</v>
      </c>
      <c r="J586" s="2"/>
      <c r="K586" s="2"/>
      <c r="L586" s="2"/>
    </row>
    <row r="587" spans="1:12" x14ac:dyDescent="0.25">
      <c r="A587" s="1" t="s">
        <v>1206</v>
      </c>
      <c r="B587" s="6" t="s">
        <v>4753</v>
      </c>
      <c r="C587" s="5" t="s">
        <v>4754</v>
      </c>
      <c r="D587" s="5" t="s">
        <v>110</v>
      </c>
      <c r="E587" s="5">
        <v>7</v>
      </c>
      <c r="F587" s="33">
        <v>1</v>
      </c>
      <c r="G587" s="37">
        <v>9.9</v>
      </c>
      <c r="H587" s="43">
        <f t="shared" si="36"/>
        <v>3.7535545023696688</v>
      </c>
      <c r="I587" s="34">
        <f t="shared" si="35"/>
        <v>9.0090000000000003</v>
      </c>
      <c r="K587" s="2"/>
      <c r="L587" s="2"/>
    </row>
    <row r="588" spans="1:12" x14ac:dyDescent="0.25">
      <c r="A588" s="7" t="s">
        <v>1206</v>
      </c>
      <c r="B588" s="8" t="s">
        <v>4133</v>
      </c>
      <c r="C588" s="5" t="s">
        <v>4134</v>
      </c>
      <c r="D588" s="5" t="s">
        <v>3230</v>
      </c>
      <c r="E588" s="5">
        <v>6</v>
      </c>
      <c r="F588" s="33">
        <v>1</v>
      </c>
      <c r="G588" s="37">
        <v>5.9</v>
      </c>
      <c r="H588" s="42">
        <f t="shared" si="36"/>
        <v>2.2369668246445502</v>
      </c>
      <c r="I588" s="34">
        <f t="shared" ref="I588:I619" si="37">F588*G588*0.91</f>
        <v>5.3690000000000007</v>
      </c>
      <c r="K588" s="2"/>
      <c r="L588" s="2"/>
    </row>
    <row r="589" spans="1:12" x14ac:dyDescent="0.25">
      <c r="A589" s="7" t="s">
        <v>1206</v>
      </c>
      <c r="B589" s="8" t="s">
        <v>3240</v>
      </c>
      <c r="C589" s="5" t="s">
        <v>3241</v>
      </c>
      <c r="D589" s="5" t="s">
        <v>3230</v>
      </c>
      <c r="E589" s="5">
        <v>6</v>
      </c>
      <c r="F589" s="33">
        <v>1</v>
      </c>
      <c r="G589" s="37">
        <v>9</v>
      </c>
      <c r="H589" s="42">
        <f t="shared" si="36"/>
        <v>3.4123222748815167</v>
      </c>
      <c r="I589" s="34">
        <f t="shared" si="37"/>
        <v>8.19</v>
      </c>
      <c r="K589" s="2"/>
      <c r="L589" s="2"/>
    </row>
    <row r="590" spans="1:12" x14ac:dyDescent="0.25">
      <c r="A590" s="7" t="s">
        <v>1206</v>
      </c>
      <c r="B590" s="8" t="s">
        <v>4947</v>
      </c>
      <c r="C590" s="5" t="s">
        <v>4948</v>
      </c>
      <c r="D590" s="5" t="s">
        <v>425</v>
      </c>
      <c r="E590" s="5">
        <v>4</v>
      </c>
      <c r="F590" s="33">
        <v>1</v>
      </c>
      <c r="G590" s="37">
        <v>12</v>
      </c>
      <c r="H590" s="42">
        <f t="shared" si="36"/>
        <v>4.5497630331753562</v>
      </c>
      <c r="I590" s="34">
        <f t="shared" si="37"/>
        <v>10.92</v>
      </c>
      <c r="J590" s="2"/>
      <c r="K590" s="2"/>
      <c r="L590" s="2"/>
    </row>
    <row r="591" spans="1:12" x14ac:dyDescent="0.25">
      <c r="A591" s="3" t="s">
        <v>1206</v>
      </c>
      <c r="B591" s="4" t="s">
        <v>4153</v>
      </c>
      <c r="C591" s="2" t="s">
        <v>4154</v>
      </c>
      <c r="D591" s="2" t="s">
        <v>425</v>
      </c>
      <c r="E591" s="2">
        <v>5</v>
      </c>
      <c r="F591" s="32">
        <v>1</v>
      </c>
      <c r="G591" s="17">
        <v>8.9</v>
      </c>
      <c r="H591" s="41">
        <f t="shared" ref="H591:H596" si="38">(F591*G591*0.25)/1.055</f>
        <v>2.109004739336493</v>
      </c>
      <c r="I591" s="34">
        <f t="shared" si="37"/>
        <v>8.0990000000000002</v>
      </c>
      <c r="J591" s="2"/>
      <c r="K591" s="2"/>
      <c r="L591" s="2"/>
    </row>
    <row r="592" spans="1:12" x14ac:dyDescent="0.25">
      <c r="A592" s="3" t="s">
        <v>1206</v>
      </c>
      <c r="B592" s="4" t="s">
        <v>4150</v>
      </c>
      <c r="C592" s="2" t="s">
        <v>4151</v>
      </c>
      <c r="D592" s="2" t="s">
        <v>425</v>
      </c>
      <c r="E592" s="2">
        <v>5</v>
      </c>
      <c r="F592" s="32">
        <v>1</v>
      </c>
      <c r="G592" s="17">
        <v>8.9</v>
      </c>
      <c r="H592" s="41">
        <f t="shared" si="38"/>
        <v>2.109004739336493</v>
      </c>
      <c r="I592" s="34">
        <f t="shared" si="37"/>
        <v>8.0990000000000002</v>
      </c>
      <c r="J592" s="2"/>
      <c r="K592" s="2"/>
      <c r="L592" s="2"/>
    </row>
    <row r="593" spans="1:12" x14ac:dyDescent="0.25">
      <c r="A593" s="3" t="s">
        <v>1206</v>
      </c>
      <c r="B593" s="4" t="s">
        <v>4147</v>
      </c>
      <c r="C593" s="2" t="s">
        <v>4152</v>
      </c>
      <c r="D593" s="2" t="s">
        <v>425</v>
      </c>
      <c r="E593" s="2">
        <v>5</v>
      </c>
      <c r="F593" s="32">
        <v>1</v>
      </c>
      <c r="G593" s="17">
        <v>8.9</v>
      </c>
      <c r="H593" s="41">
        <f t="shared" si="38"/>
        <v>2.109004739336493</v>
      </c>
      <c r="I593" s="34">
        <f t="shared" si="37"/>
        <v>8.0990000000000002</v>
      </c>
      <c r="J593" s="2"/>
      <c r="K593" s="2"/>
      <c r="L593" s="2"/>
    </row>
    <row r="594" spans="1:12" x14ac:dyDescent="0.25">
      <c r="A594" s="3" t="s">
        <v>1206</v>
      </c>
      <c r="B594" s="4" t="s">
        <v>4148</v>
      </c>
      <c r="C594" s="2" t="s">
        <v>4149</v>
      </c>
      <c r="D594" s="2" t="s">
        <v>425</v>
      </c>
      <c r="E594" s="2">
        <v>5</v>
      </c>
      <c r="F594" s="32">
        <v>1</v>
      </c>
      <c r="G594" s="17">
        <v>8.9</v>
      </c>
      <c r="H594" s="41">
        <f t="shared" si="38"/>
        <v>2.109004739336493</v>
      </c>
      <c r="I594" s="34">
        <f t="shared" si="37"/>
        <v>8.0990000000000002</v>
      </c>
      <c r="J594" s="2"/>
      <c r="K594" s="2"/>
      <c r="L594" s="2"/>
    </row>
    <row r="595" spans="1:12" x14ac:dyDescent="0.25">
      <c r="A595" s="3" t="s">
        <v>1206</v>
      </c>
      <c r="B595" s="4" t="s">
        <v>3483</v>
      </c>
      <c r="C595" s="2" t="s">
        <v>3484</v>
      </c>
      <c r="D595" s="2" t="s">
        <v>425</v>
      </c>
      <c r="E595" s="2">
        <v>5</v>
      </c>
      <c r="F595" s="32">
        <v>1</v>
      </c>
      <c r="G595" s="17">
        <v>8.9</v>
      </c>
      <c r="H595" s="41">
        <f t="shared" si="38"/>
        <v>2.109004739336493</v>
      </c>
      <c r="I595" s="34">
        <f t="shared" si="37"/>
        <v>8.0990000000000002</v>
      </c>
      <c r="J595" s="2"/>
      <c r="K595" s="2"/>
      <c r="L595" s="2"/>
    </row>
    <row r="596" spans="1:12" x14ac:dyDescent="0.25">
      <c r="A596" s="3" t="s">
        <v>1206</v>
      </c>
      <c r="B596" s="4" t="s">
        <v>3481</v>
      </c>
      <c r="C596" s="2" t="s">
        <v>3482</v>
      </c>
      <c r="D596" s="2" t="s">
        <v>425</v>
      </c>
      <c r="E596" s="2">
        <v>5</v>
      </c>
      <c r="F596" s="32">
        <v>1</v>
      </c>
      <c r="G596" s="17">
        <v>8.9</v>
      </c>
      <c r="H596" s="41">
        <f t="shared" si="38"/>
        <v>2.109004739336493</v>
      </c>
      <c r="I596" s="34">
        <f t="shared" si="37"/>
        <v>8.0990000000000002</v>
      </c>
      <c r="J596" s="2"/>
      <c r="K596" s="2"/>
      <c r="L596" s="2"/>
    </row>
    <row r="597" spans="1:12" x14ac:dyDescent="0.25">
      <c r="A597" s="5" t="s">
        <v>1206</v>
      </c>
      <c r="B597" s="8" t="s">
        <v>4141</v>
      </c>
      <c r="C597" s="5" t="s">
        <v>4142</v>
      </c>
      <c r="D597" s="5" t="s">
        <v>425</v>
      </c>
      <c r="E597" s="5">
        <v>3</v>
      </c>
      <c r="F597" s="33">
        <v>1</v>
      </c>
      <c r="G597" s="37">
        <v>7.2</v>
      </c>
      <c r="H597" s="42">
        <f>(F597*G597*0.4)/1.055</f>
        <v>2.7298578199052139</v>
      </c>
      <c r="I597" s="34">
        <f t="shared" si="37"/>
        <v>6.5520000000000005</v>
      </c>
      <c r="J597" s="2"/>
      <c r="K597" s="2"/>
      <c r="L597" s="2"/>
    </row>
    <row r="598" spans="1:12" x14ac:dyDescent="0.25">
      <c r="A598" s="7" t="s">
        <v>1206</v>
      </c>
      <c r="B598" s="8" t="s">
        <v>4139</v>
      </c>
      <c r="C598" s="5" t="s">
        <v>4140</v>
      </c>
      <c r="D598" s="5" t="s">
        <v>425</v>
      </c>
      <c r="E598" s="5">
        <v>3</v>
      </c>
      <c r="F598" s="33">
        <v>1</v>
      </c>
      <c r="G598" s="37">
        <v>7.2</v>
      </c>
      <c r="H598" s="42">
        <f>(F598*G598*0.4)/1.055</f>
        <v>2.7298578199052139</v>
      </c>
      <c r="I598" s="34">
        <f t="shared" si="37"/>
        <v>6.5520000000000005</v>
      </c>
      <c r="J598" s="2"/>
      <c r="K598" s="2"/>
      <c r="L598" s="2"/>
    </row>
    <row r="599" spans="1:12" x14ac:dyDescent="0.25">
      <c r="A599" s="3" t="s">
        <v>1206</v>
      </c>
      <c r="B599" s="4" t="s">
        <v>4155</v>
      </c>
      <c r="C599" s="2" t="s">
        <v>4156</v>
      </c>
      <c r="D599" s="2" t="s">
        <v>425</v>
      </c>
      <c r="E599" s="2">
        <v>5</v>
      </c>
      <c r="F599" s="32">
        <v>1</v>
      </c>
      <c r="G599" s="17">
        <v>9.9499999999999993</v>
      </c>
      <c r="H599" s="41">
        <f>(F599*G599*0.25)/1.055</f>
        <v>2.3578199052132702</v>
      </c>
      <c r="I599" s="34">
        <f t="shared" si="37"/>
        <v>9.0544999999999991</v>
      </c>
      <c r="J599" s="2"/>
      <c r="K599" s="2"/>
      <c r="L599" s="2"/>
    </row>
    <row r="600" spans="1:12" x14ac:dyDescent="0.25">
      <c r="A600" s="7" t="s">
        <v>1206</v>
      </c>
      <c r="B600" s="8" t="s">
        <v>1540</v>
      </c>
      <c r="C600" s="5" t="s">
        <v>204</v>
      </c>
      <c r="D600" s="5" t="s">
        <v>458</v>
      </c>
      <c r="E600" s="5">
        <v>4</v>
      </c>
      <c r="F600" s="33">
        <v>1</v>
      </c>
      <c r="G600" s="37">
        <v>5.4</v>
      </c>
      <c r="H600" s="42">
        <f>(F600*G600*0.4)/1.055</f>
        <v>2.0473933649289102</v>
      </c>
      <c r="I600" s="34">
        <f t="shared" si="37"/>
        <v>4.9140000000000006</v>
      </c>
      <c r="J600" s="2"/>
      <c r="K600" s="2"/>
      <c r="L600" s="2"/>
    </row>
    <row r="601" spans="1:12" x14ac:dyDescent="0.25">
      <c r="A601" s="3" t="s">
        <v>1206</v>
      </c>
      <c r="B601" s="4" t="s">
        <v>1208</v>
      </c>
      <c r="C601" s="2" t="s">
        <v>2618</v>
      </c>
      <c r="D601" s="2" t="s">
        <v>425</v>
      </c>
      <c r="E601" s="2">
        <v>10</v>
      </c>
      <c r="F601" s="32">
        <v>1</v>
      </c>
      <c r="G601" s="17">
        <v>14.9</v>
      </c>
      <c r="H601" s="41">
        <f>(F601*G601*0.25)/1.055</f>
        <v>3.5308056872037916</v>
      </c>
      <c r="I601" s="34">
        <f t="shared" si="37"/>
        <v>13.559000000000001</v>
      </c>
      <c r="J601" s="2"/>
      <c r="K601" s="2"/>
      <c r="L601" s="2"/>
    </row>
    <row r="602" spans="1:12" x14ac:dyDescent="0.25">
      <c r="A602" s="3" t="s">
        <v>1206</v>
      </c>
      <c r="B602" s="4" t="s">
        <v>1050</v>
      </c>
      <c r="C602" s="2" t="s">
        <v>1051</v>
      </c>
      <c r="D602" s="2" t="s">
        <v>425</v>
      </c>
      <c r="E602" s="2">
        <v>8</v>
      </c>
      <c r="F602" s="32">
        <v>1</v>
      </c>
      <c r="G602" s="17">
        <v>9.9</v>
      </c>
      <c r="H602" s="41">
        <f>(F602*G602*0.25)/1.055</f>
        <v>2.3459715639810428</v>
      </c>
      <c r="I602" s="34">
        <f t="shared" si="37"/>
        <v>9.0090000000000003</v>
      </c>
      <c r="J602" s="5"/>
      <c r="K602" s="2"/>
      <c r="L602" s="2"/>
    </row>
    <row r="603" spans="1:12" x14ac:dyDescent="0.25">
      <c r="A603" s="7" t="s">
        <v>1206</v>
      </c>
      <c r="B603" s="8" t="s">
        <v>4759</v>
      </c>
      <c r="C603" s="5" t="s">
        <v>4760</v>
      </c>
      <c r="D603" s="5" t="s">
        <v>458</v>
      </c>
      <c r="E603" s="5">
        <v>4</v>
      </c>
      <c r="F603" s="33">
        <v>1</v>
      </c>
      <c r="G603" s="37">
        <v>9.9</v>
      </c>
      <c r="H603" s="43">
        <f>(F603*G603*0.4)/1.055</f>
        <v>3.7535545023696688</v>
      </c>
      <c r="I603" s="34">
        <f t="shared" si="37"/>
        <v>9.0090000000000003</v>
      </c>
      <c r="J603" s="5"/>
      <c r="K603" s="2"/>
      <c r="L603" s="2"/>
    </row>
    <row r="604" spans="1:12" x14ac:dyDescent="0.25">
      <c r="A604" s="3" t="s">
        <v>1206</v>
      </c>
      <c r="B604" s="4" t="s">
        <v>3829</v>
      </c>
      <c r="C604" s="2" t="s">
        <v>3830</v>
      </c>
      <c r="D604" s="2" t="s">
        <v>425</v>
      </c>
      <c r="E604" s="2">
        <v>8</v>
      </c>
      <c r="F604" s="32">
        <v>1</v>
      </c>
      <c r="G604" s="17">
        <v>6.5</v>
      </c>
      <c r="H604" s="41">
        <f>(F604*G604*0.25)/1.055</f>
        <v>1.5402843601895735</v>
      </c>
      <c r="I604" s="34">
        <f t="shared" si="37"/>
        <v>5.915</v>
      </c>
      <c r="J604" s="2"/>
      <c r="K604" s="2"/>
      <c r="L604" s="2"/>
    </row>
    <row r="605" spans="1:12" x14ac:dyDescent="0.25">
      <c r="A605" s="3" t="s">
        <v>1206</v>
      </c>
      <c r="B605" s="4" t="s">
        <v>4129</v>
      </c>
      <c r="C605" s="2" t="s">
        <v>4130</v>
      </c>
      <c r="D605" s="2" t="s">
        <v>425</v>
      </c>
      <c r="E605" s="2">
        <v>8</v>
      </c>
      <c r="F605" s="32">
        <v>1</v>
      </c>
      <c r="G605" s="17">
        <v>12.5</v>
      </c>
      <c r="H605" s="41">
        <f>(F605*G605*0.25)/1.055</f>
        <v>2.9620853080568721</v>
      </c>
      <c r="I605" s="34">
        <f t="shared" si="37"/>
        <v>11.375</v>
      </c>
      <c r="J605" s="2"/>
      <c r="K605" s="2"/>
      <c r="L605" s="2"/>
    </row>
    <row r="606" spans="1:12" s="24" customFormat="1" x14ac:dyDescent="0.25">
      <c r="A606" s="7" t="s">
        <v>1206</v>
      </c>
      <c r="B606" s="8" t="s">
        <v>2621</v>
      </c>
      <c r="C606" s="5" t="s">
        <v>2622</v>
      </c>
      <c r="D606" s="5" t="s">
        <v>425</v>
      </c>
      <c r="E606" s="5">
        <v>9</v>
      </c>
      <c r="F606" s="33">
        <v>1</v>
      </c>
      <c r="G606" s="37">
        <v>14.5</v>
      </c>
      <c r="H606" s="42">
        <f>(F606*G606*0.4)/1.055</f>
        <v>5.4976303317535553</v>
      </c>
      <c r="I606" s="34">
        <f t="shared" si="37"/>
        <v>13.195</v>
      </c>
      <c r="J606" s="2"/>
      <c r="K606" s="2"/>
      <c r="L606" s="2"/>
    </row>
    <row r="607" spans="1:12" s="24" customFormat="1" x14ac:dyDescent="0.25">
      <c r="A607" s="3" t="s">
        <v>1206</v>
      </c>
      <c r="B607" s="4" t="s">
        <v>894</v>
      </c>
      <c r="C607" s="2" t="s">
        <v>895</v>
      </c>
      <c r="D607" s="2" t="s">
        <v>425</v>
      </c>
      <c r="E607" s="2">
        <v>9</v>
      </c>
      <c r="F607" s="32">
        <v>1</v>
      </c>
      <c r="G607" s="17">
        <v>15</v>
      </c>
      <c r="H607" s="41">
        <f>(F607*G607*0.25)/1.055</f>
        <v>3.5545023696682465</v>
      </c>
      <c r="I607" s="34">
        <f t="shared" si="37"/>
        <v>13.65</v>
      </c>
      <c r="J607" s="2"/>
      <c r="K607" s="2"/>
      <c r="L607" s="2"/>
    </row>
    <row r="608" spans="1:12" s="24" customFormat="1" x14ac:dyDescent="0.25">
      <c r="A608" s="3" t="s">
        <v>1206</v>
      </c>
      <c r="B608" s="4" t="s">
        <v>4212</v>
      </c>
      <c r="C608" s="2" t="s">
        <v>4213</v>
      </c>
      <c r="D608" s="2" t="s">
        <v>425</v>
      </c>
      <c r="E608" s="2">
        <v>7</v>
      </c>
      <c r="F608" s="32">
        <v>1</v>
      </c>
      <c r="G608" s="17">
        <v>11.9</v>
      </c>
      <c r="H608" s="41"/>
      <c r="I608" s="34">
        <f t="shared" si="37"/>
        <v>10.829000000000001</v>
      </c>
      <c r="J608" s="2"/>
      <c r="K608" s="2"/>
      <c r="L608" s="2"/>
    </row>
    <row r="609" spans="1:12" x14ac:dyDescent="0.25">
      <c r="A609" s="1" t="s">
        <v>1206</v>
      </c>
      <c r="B609" s="6" t="s">
        <v>2625</v>
      </c>
      <c r="C609" s="5" t="s">
        <v>2626</v>
      </c>
      <c r="D609" s="5" t="s">
        <v>458</v>
      </c>
      <c r="E609" s="5">
        <v>6</v>
      </c>
      <c r="F609" s="33">
        <v>1</v>
      </c>
      <c r="G609" s="37">
        <v>6.5</v>
      </c>
      <c r="H609" s="43">
        <f>(F609*G609*0.4)/1.055</f>
        <v>2.4644549763033177</v>
      </c>
      <c r="I609" s="34">
        <f t="shared" si="37"/>
        <v>5.915</v>
      </c>
      <c r="K609" s="5"/>
      <c r="L609" s="5"/>
    </row>
    <row r="610" spans="1:12" s="5" customFormat="1" x14ac:dyDescent="0.25">
      <c r="A610" s="3" t="s">
        <v>1206</v>
      </c>
      <c r="B610" s="4" t="s">
        <v>2627</v>
      </c>
      <c r="C610" s="2" t="s">
        <v>2628</v>
      </c>
      <c r="D610" s="2" t="s">
        <v>425</v>
      </c>
      <c r="E610" s="2">
        <v>9</v>
      </c>
      <c r="F610" s="32">
        <v>1</v>
      </c>
      <c r="G610" s="17">
        <v>21</v>
      </c>
      <c r="H610" s="41">
        <f>(F610*G610*0.25)/1.055</f>
        <v>4.9763033175355451</v>
      </c>
      <c r="I610" s="34">
        <f t="shared" si="37"/>
        <v>19.11</v>
      </c>
      <c r="J610" s="2"/>
    </row>
    <row r="611" spans="1:12" s="5" customFormat="1" x14ac:dyDescent="0.25">
      <c r="A611" s="1" t="s">
        <v>1206</v>
      </c>
      <c r="B611" s="6" t="s">
        <v>4370</v>
      </c>
      <c r="C611" s="5" t="s">
        <v>4371</v>
      </c>
      <c r="D611" s="5" t="s">
        <v>110</v>
      </c>
      <c r="E611" s="5">
        <v>7</v>
      </c>
      <c r="F611" s="33">
        <v>1</v>
      </c>
      <c r="G611" s="37">
        <v>8.9</v>
      </c>
      <c r="H611" s="43">
        <f>(F611*G611*0.4)/1.055</f>
        <v>3.3744075829383893</v>
      </c>
      <c r="I611" s="34">
        <f t="shared" si="37"/>
        <v>8.0990000000000002</v>
      </c>
      <c r="J611"/>
    </row>
    <row r="612" spans="1:12" s="5" customFormat="1" x14ac:dyDescent="0.25">
      <c r="A612" s="3" t="s">
        <v>1206</v>
      </c>
      <c r="B612" s="4" t="s">
        <v>4462</v>
      </c>
      <c r="C612" s="2" t="s">
        <v>4463</v>
      </c>
      <c r="D612" s="2" t="s">
        <v>473</v>
      </c>
      <c r="E612" s="2">
        <v>7</v>
      </c>
      <c r="F612" s="32">
        <v>1</v>
      </c>
      <c r="G612" s="17">
        <v>19.899999999999999</v>
      </c>
      <c r="H612" s="41">
        <f>(F612*G612*0.25)/1.055</f>
        <v>4.7156398104265405</v>
      </c>
      <c r="I612" s="34">
        <f t="shared" si="37"/>
        <v>18.108999999999998</v>
      </c>
      <c r="J612"/>
      <c r="K612" s="2"/>
      <c r="L612" s="2"/>
    </row>
    <row r="613" spans="1:12" s="5" customFormat="1" x14ac:dyDescent="0.25">
      <c r="A613" s="7" t="s">
        <v>1206</v>
      </c>
      <c r="B613" s="8" t="s">
        <v>933</v>
      </c>
      <c r="C613" s="5" t="s">
        <v>934</v>
      </c>
      <c r="D613" s="5" t="s">
        <v>425</v>
      </c>
      <c r="E613" s="5">
        <v>9</v>
      </c>
      <c r="F613" s="33">
        <v>1</v>
      </c>
      <c r="G613" s="37">
        <v>22</v>
      </c>
      <c r="H613" s="42">
        <f>(F613*G613*0.4)/1.055</f>
        <v>8.3412322274881525</v>
      </c>
      <c r="I613" s="34">
        <f t="shared" si="37"/>
        <v>20.02</v>
      </c>
      <c r="J613"/>
      <c r="K613" s="2"/>
      <c r="L613" s="2"/>
    </row>
    <row r="614" spans="1:12" x14ac:dyDescent="0.25">
      <c r="A614" s="7" t="s">
        <v>1206</v>
      </c>
      <c r="B614" s="8" t="s">
        <v>5310</v>
      </c>
      <c r="C614" s="5" t="s">
        <v>5311</v>
      </c>
      <c r="D614" s="5" t="s">
        <v>458</v>
      </c>
      <c r="E614" s="5">
        <v>9</v>
      </c>
      <c r="F614" s="33">
        <v>1</v>
      </c>
      <c r="G614" s="37">
        <v>11.9</v>
      </c>
      <c r="H614" s="42">
        <f>(F614*G614*0.4)/1.055</f>
        <v>4.5118483412322288</v>
      </c>
      <c r="I614" s="34">
        <f t="shared" si="37"/>
        <v>10.829000000000001</v>
      </c>
      <c r="J614" s="2"/>
      <c r="K614" s="2"/>
      <c r="L614" s="2"/>
    </row>
    <row r="615" spans="1:12" s="5" customFormat="1" x14ac:dyDescent="0.25">
      <c r="A615" s="7" t="s">
        <v>1206</v>
      </c>
      <c r="B615" s="8" t="s">
        <v>2629</v>
      </c>
      <c r="C615" s="5" t="s">
        <v>2630</v>
      </c>
      <c r="D615" s="5" t="s">
        <v>458</v>
      </c>
      <c r="E615" s="5">
        <v>3</v>
      </c>
      <c r="F615" s="33">
        <v>1</v>
      </c>
      <c r="G615" s="37">
        <v>12</v>
      </c>
      <c r="H615" s="43">
        <f>(F615*G615*0.45)/1.055</f>
        <v>5.1184834123222753</v>
      </c>
      <c r="I615" s="34">
        <f t="shared" si="37"/>
        <v>10.92</v>
      </c>
      <c r="J615"/>
      <c r="K615"/>
      <c r="L615"/>
    </row>
    <row r="616" spans="1:12" x14ac:dyDescent="0.25">
      <c r="A616" s="7" t="s">
        <v>1206</v>
      </c>
      <c r="B616" s="8" t="s">
        <v>4997</v>
      </c>
      <c r="C616" s="5" t="s">
        <v>4998</v>
      </c>
      <c r="D616" s="5" t="s">
        <v>458</v>
      </c>
      <c r="E616" s="5">
        <v>4</v>
      </c>
      <c r="F616" s="33">
        <v>1</v>
      </c>
      <c r="G616" s="37">
        <v>5.5</v>
      </c>
      <c r="H616" s="42">
        <f>(F616*G616*0.4)/1.055</f>
        <v>2.0853080568720381</v>
      </c>
      <c r="I616" s="34">
        <f t="shared" si="37"/>
        <v>5.0049999999999999</v>
      </c>
      <c r="J616" s="2"/>
      <c r="K616" s="5"/>
      <c r="L616" s="5"/>
    </row>
    <row r="617" spans="1:12" x14ac:dyDescent="0.25">
      <c r="A617" s="1" t="s">
        <v>1206</v>
      </c>
      <c r="B617" s="6" t="s">
        <v>3632</v>
      </c>
      <c r="C617" s="5" t="s">
        <v>3633</v>
      </c>
      <c r="D617" s="5" t="s">
        <v>458</v>
      </c>
      <c r="E617" s="5">
        <v>7</v>
      </c>
      <c r="F617" s="33">
        <v>1</v>
      </c>
      <c r="G617" s="37">
        <v>9.9</v>
      </c>
      <c r="H617" s="43"/>
      <c r="I617" s="34">
        <f t="shared" si="37"/>
        <v>9.0090000000000003</v>
      </c>
      <c r="J617" s="2"/>
      <c r="K617" s="5"/>
      <c r="L617" s="5"/>
    </row>
    <row r="618" spans="1:12" x14ac:dyDescent="0.25">
      <c r="A618" s="3" t="s">
        <v>1206</v>
      </c>
      <c r="B618" s="4" t="s">
        <v>2633</v>
      </c>
      <c r="C618" s="2" t="s">
        <v>2634</v>
      </c>
      <c r="D618" s="2" t="s">
        <v>458</v>
      </c>
      <c r="E618" s="2">
        <v>10</v>
      </c>
      <c r="F618" s="32">
        <v>1</v>
      </c>
      <c r="G618" s="17">
        <v>12.9</v>
      </c>
      <c r="H618" s="41">
        <f>(F618*G618*0.25)/1.055</f>
        <v>3.0568720379146921</v>
      </c>
      <c r="I618" s="34">
        <f t="shared" si="37"/>
        <v>11.739000000000001</v>
      </c>
      <c r="K618" s="5"/>
      <c r="L618" s="5"/>
    </row>
    <row r="619" spans="1:12" x14ac:dyDescent="0.25">
      <c r="A619" s="7" t="s">
        <v>1206</v>
      </c>
      <c r="B619" s="8" t="s">
        <v>4757</v>
      </c>
      <c r="C619" s="5" t="s">
        <v>4758</v>
      </c>
      <c r="D619" s="5" t="s">
        <v>473</v>
      </c>
      <c r="E619" s="5">
        <v>7</v>
      </c>
      <c r="F619" s="33">
        <v>1</v>
      </c>
      <c r="G619" s="37">
        <v>9.9</v>
      </c>
      <c r="H619" s="43">
        <f>(F619*G619*0.4)/1.055</f>
        <v>3.7535545023696688</v>
      </c>
      <c r="I619" s="34">
        <f t="shared" si="37"/>
        <v>9.0090000000000003</v>
      </c>
      <c r="J619" s="2"/>
      <c r="K619" s="5"/>
      <c r="L619" s="5"/>
    </row>
    <row r="620" spans="1:12" x14ac:dyDescent="0.25">
      <c r="A620" s="3" t="s">
        <v>1206</v>
      </c>
      <c r="B620" s="4" t="s">
        <v>910</v>
      </c>
      <c r="C620" s="2" t="s">
        <v>911</v>
      </c>
      <c r="D620" s="2" t="s">
        <v>425</v>
      </c>
      <c r="E620" s="2">
        <v>10</v>
      </c>
      <c r="F620" s="32">
        <v>1</v>
      </c>
      <c r="G620" s="17">
        <v>20</v>
      </c>
      <c r="H620" s="41">
        <f>(F620*G620*0.25)/1.055</f>
        <v>4.7393364928909953</v>
      </c>
      <c r="I620" s="34">
        <f t="shared" ref="I620:I625" si="39">F620*G620*0.91</f>
        <v>18.2</v>
      </c>
      <c r="J620" s="2"/>
      <c r="K620" s="2"/>
      <c r="L620" s="2"/>
    </row>
    <row r="621" spans="1:12" x14ac:dyDescent="0.25">
      <c r="A621" s="3" t="s">
        <v>1206</v>
      </c>
      <c r="B621" s="4" t="s">
        <v>2637</v>
      </c>
      <c r="C621" s="2" t="s">
        <v>2638</v>
      </c>
      <c r="D621" s="2" t="s">
        <v>425</v>
      </c>
      <c r="E621" s="2">
        <v>3</v>
      </c>
      <c r="F621" s="32">
        <v>1</v>
      </c>
      <c r="G621" s="17">
        <v>8.5</v>
      </c>
      <c r="H621" s="41">
        <f>(F621*G621*0.25)/1.055</f>
        <v>2.014218009478673</v>
      </c>
      <c r="I621" s="34">
        <f t="shared" si="39"/>
        <v>7.7350000000000003</v>
      </c>
      <c r="J621" s="5"/>
      <c r="K621" s="5"/>
      <c r="L621" s="5"/>
    </row>
    <row r="622" spans="1:12" x14ac:dyDescent="0.25">
      <c r="A622" s="3" t="s">
        <v>1206</v>
      </c>
      <c r="B622" s="4" t="s">
        <v>1222</v>
      </c>
      <c r="C622" s="2" t="s">
        <v>1223</v>
      </c>
      <c r="D622" s="2" t="s">
        <v>458</v>
      </c>
      <c r="E622" s="2">
        <v>6</v>
      </c>
      <c r="F622" s="32">
        <v>1</v>
      </c>
      <c r="G622" s="17">
        <v>12</v>
      </c>
      <c r="H622" s="41">
        <f>(F622*G622*0.25)/1.055</f>
        <v>2.8436018957345972</v>
      </c>
      <c r="I622" s="34">
        <f t="shared" si="39"/>
        <v>10.92</v>
      </c>
      <c r="K622" s="2"/>
      <c r="L622" s="2"/>
    </row>
    <row r="623" spans="1:12" x14ac:dyDescent="0.25">
      <c r="A623" s="25" t="s">
        <v>1206</v>
      </c>
      <c r="B623" s="27" t="s">
        <v>4135</v>
      </c>
      <c r="C623" s="23" t="s">
        <v>4136</v>
      </c>
      <c r="D623" s="23" t="s">
        <v>458</v>
      </c>
      <c r="E623" s="23">
        <v>3</v>
      </c>
      <c r="F623" s="31">
        <v>1</v>
      </c>
      <c r="G623" s="30">
        <v>8</v>
      </c>
      <c r="H623" s="44">
        <f>(F623*G623*0.3)/1.055</f>
        <v>2.2748815165876777</v>
      </c>
      <c r="I623" s="35">
        <f t="shared" si="39"/>
        <v>7.28</v>
      </c>
      <c r="J623" s="24"/>
      <c r="K623" s="23"/>
      <c r="L623" s="23"/>
    </row>
    <row r="624" spans="1:12" x14ac:dyDescent="0.25">
      <c r="A624" s="25" t="s">
        <v>1206</v>
      </c>
      <c r="B624" s="27" t="s">
        <v>3268</v>
      </c>
      <c r="C624" s="23" t="s">
        <v>3269</v>
      </c>
      <c r="D624" s="23" t="s">
        <v>110</v>
      </c>
      <c r="E624" s="23">
        <v>7</v>
      </c>
      <c r="F624" s="31">
        <v>1</v>
      </c>
      <c r="G624" s="30">
        <v>11</v>
      </c>
      <c r="H624" s="44">
        <f>(F624*G624*0.3)/1.055</f>
        <v>3.1279620853080567</v>
      </c>
      <c r="I624" s="35">
        <f t="shared" si="39"/>
        <v>10.01</v>
      </c>
      <c r="J624" s="23"/>
      <c r="K624" s="23"/>
      <c r="L624" s="23"/>
    </row>
    <row r="625" spans="1:12" x14ac:dyDescent="0.25">
      <c r="A625" s="7" t="s">
        <v>1206</v>
      </c>
      <c r="B625" s="8" t="s">
        <v>1521</v>
      </c>
      <c r="C625" s="5" t="s">
        <v>1522</v>
      </c>
      <c r="D625" s="5" t="s">
        <v>458</v>
      </c>
      <c r="E625" s="5">
        <v>4</v>
      </c>
      <c r="F625" s="33">
        <v>1</v>
      </c>
      <c r="G625" s="37">
        <v>11.9</v>
      </c>
      <c r="H625" s="43">
        <f>(F625*G625*0.4)/1.055</f>
        <v>4.5118483412322288</v>
      </c>
      <c r="I625" s="34">
        <f t="shared" si="39"/>
        <v>10.829000000000001</v>
      </c>
    </row>
    <row r="626" spans="1:12" x14ac:dyDescent="0.25">
      <c r="A626" s="21" t="s">
        <v>4607</v>
      </c>
      <c r="B626" s="22" t="s">
        <v>4610</v>
      </c>
      <c r="C626" s="23" t="s">
        <v>4611</v>
      </c>
      <c r="D626" s="23"/>
      <c r="E626" s="23"/>
      <c r="F626" s="31">
        <v>1</v>
      </c>
      <c r="G626" s="30">
        <v>8</v>
      </c>
      <c r="H626" s="40">
        <f>(F626*1)/1.055</f>
        <v>0.94786729857819907</v>
      </c>
      <c r="I626" s="35"/>
      <c r="J626" s="23"/>
      <c r="K626" s="24"/>
      <c r="L626" s="24"/>
    </row>
    <row r="627" spans="1:12" x14ac:dyDescent="0.25">
      <c r="A627" s="21" t="s">
        <v>4607</v>
      </c>
      <c r="B627" s="22" t="s">
        <v>4612</v>
      </c>
      <c r="C627" s="23" t="s">
        <v>4613</v>
      </c>
      <c r="D627" s="23"/>
      <c r="E627" s="23"/>
      <c r="F627" s="31">
        <v>1</v>
      </c>
      <c r="G627" s="30">
        <v>14</v>
      </c>
      <c r="H627" s="40">
        <f>(F627*2.5)/1.055</f>
        <v>2.3696682464454977</v>
      </c>
      <c r="I627" s="35"/>
      <c r="J627" s="23"/>
      <c r="K627" s="24"/>
      <c r="L627" s="24"/>
    </row>
    <row r="628" spans="1:12" x14ac:dyDescent="0.25">
      <c r="A628" s="21" t="s">
        <v>4607</v>
      </c>
      <c r="B628" s="22" t="s">
        <v>4614</v>
      </c>
      <c r="C628" s="23" t="s">
        <v>4615</v>
      </c>
      <c r="D628" s="23"/>
      <c r="E628" s="23"/>
      <c r="F628" s="31">
        <v>1</v>
      </c>
      <c r="G628" s="30">
        <v>14</v>
      </c>
      <c r="H628" s="40">
        <f>(F628*2.5)/1.055</f>
        <v>2.3696682464454977</v>
      </c>
      <c r="I628" s="35"/>
      <c r="J628" s="23"/>
      <c r="K628" s="24"/>
      <c r="L628" s="24"/>
    </row>
    <row r="629" spans="1:12" x14ac:dyDescent="0.25">
      <c r="A629" s="21" t="s">
        <v>4607</v>
      </c>
      <c r="B629" s="22" t="s">
        <v>4616</v>
      </c>
      <c r="C629" s="23" t="s">
        <v>4617</v>
      </c>
      <c r="D629" s="23"/>
      <c r="E629" s="23"/>
      <c r="F629" s="31">
        <v>1</v>
      </c>
      <c r="G629" s="30">
        <v>14</v>
      </c>
      <c r="H629" s="40">
        <f>(F629*2.5)/1.055</f>
        <v>2.3696682464454977</v>
      </c>
      <c r="I629" s="35"/>
      <c r="J629" s="23"/>
      <c r="K629" s="24"/>
      <c r="L629" s="24"/>
    </row>
    <row r="630" spans="1:12" x14ac:dyDescent="0.25">
      <c r="A630" s="21" t="s">
        <v>4607</v>
      </c>
      <c r="B630" s="22" t="s">
        <v>4618</v>
      </c>
      <c r="C630" s="23" t="s">
        <v>4619</v>
      </c>
      <c r="D630" s="23"/>
      <c r="E630" s="23"/>
      <c r="F630" s="31">
        <v>1</v>
      </c>
      <c r="G630" s="30">
        <v>14</v>
      </c>
      <c r="H630" s="40">
        <f>(F630*2.5)/1.055</f>
        <v>2.3696682464454977</v>
      </c>
      <c r="I630" s="35"/>
      <c r="J630" s="23"/>
      <c r="K630" s="24"/>
      <c r="L630" s="24"/>
    </row>
    <row r="631" spans="1:12" x14ac:dyDescent="0.25">
      <c r="A631" s="21" t="s">
        <v>3422</v>
      </c>
      <c r="B631" s="22" t="s">
        <v>3423</v>
      </c>
      <c r="C631" s="23" t="s">
        <v>3424</v>
      </c>
      <c r="D631" s="2" t="s">
        <v>425</v>
      </c>
      <c r="E631" s="23">
        <v>8</v>
      </c>
      <c r="F631" s="31">
        <v>1</v>
      </c>
      <c r="G631" s="30">
        <v>12</v>
      </c>
      <c r="H631" s="41">
        <f>(F631*G631*0.25)/1.055</f>
        <v>2.8436018957345972</v>
      </c>
      <c r="I631" s="35"/>
      <c r="J631" s="23"/>
      <c r="K631" s="24"/>
      <c r="L631" s="24"/>
    </row>
    <row r="632" spans="1:12" x14ac:dyDescent="0.25">
      <c r="A632" s="21" t="s">
        <v>4869</v>
      </c>
      <c r="B632" s="22" t="s">
        <v>4969</v>
      </c>
      <c r="C632" s="23" t="s">
        <v>4970</v>
      </c>
      <c r="D632" s="2"/>
      <c r="E632" s="23"/>
      <c r="F632" s="31">
        <v>1</v>
      </c>
      <c r="G632" s="30">
        <v>10</v>
      </c>
      <c r="H632" s="41">
        <f>(F632*G632*0.25)/1.055</f>
        <v>2.3696682464454977</v>
      </c>
      <c r="I632" s="35"/>
      <c r="J632" s="23"/>
      <c r="K632" s="24"/>
      <c r="L632" s="24"/>
    </row>
    <row r="633" spans="1:12" x14ac:dyDescent="0.25">
      <c r="A633" s="3" t="s">
        <v>952</v>
      </c>
      <c r="B633" s="4" t="s">
        <v>953</v>
      </c>
      <c r="C633" s="2" t="s">
        <v>954</v>
      </c>
      <c r="D633" s="2" t="s">
        <v>425</v>
      </c>
      <c r="E633" s="2">
        <v>8</v>
      </c>
      <c r="F633" s="32">
        <v>1</v>
      </c>
      <c r="G633" s="17">
        <v>10</v>
      </c>
      <c r="H633" s="41">
        <f>(F633*G633*0.25)/1.055</f>
        <v>2.3696682464454977</v>
      </c>
      <c r="I633" s="34">
        <f>F633*G633*0.91</f>
        <v>9.1</v>
      </c>
      <c r="J633" s="2"/>
    </row>
    <row r="634" spans="1:12" x14ac:dyDescent="0.25">
      <c r="A634" s="3" t="s">
        <v>4214</v>
      </c>
      <c r="B634" s="4" t="s">
        <v>4236</v>
      </c>
      <c r="C634" s="2" t="s">
        <v>4237</v>
      </c>
      <c r="D634" s="2"/>
      <c r="E634" s="2"/>
      <c r="F634" s="32">
        <v>1</v>
      </c>
      <c r="G634" s="17">
        <v>20</v>
      </c>
      <c r="H634" s="41"/>
      <c r="I634" s="34"/>
      <c r="J634" s="2"/>
    </row>
    <row r="635" spans="1:12" s="24" customFormat="1" x14ac:dyDescent="0.25">
      <c r="A635" s="3" t="s">
        <v>4214</v>
      </c>
      <c r="B635" s="4" t="s">
        <v>4215</v>
      </c>
      <c r="C635" s="2" t="s">
        <v>4216</v>
      </c>
      <c r="D635" s="2"/>
      <c r="E635" s="2"/>
      <c r="F635" s="32">
        <v>1</v>
      </c>
      <c r="G635" s="17">
        <v>20</v>
      </c>
      <c r="H635" s="41"/>
      <c r="I635" s="34"/>
      <c r="J635" s="2"/>
      <c r="K635"/>
      <c r="L635"/>
    </row>
    <row r="636" spans="1:12" x14ac:dyDescent="0.25">
      <c r="A636" s="3" t="s">
        <v>4214</v>
      </c>
      <c r="B636" s="4" t="s">
        <v>4217</v>
      </c>
      <c r="C636" s="2" t="s">
        <v>4218</v>
      </c>
      <c r="D636" s="2"/>
      <c r="E636" s="2"/>
      <c r="F636" s="32">
        <v>1</v>
      </c>
      <c r="G636" s="17">
        <v>39</v>
      </c>
      <c r="H636" s="41"/>
      <c r="I636" s="34"/>
      <c r="J636" s="2"/>
    </row>
    <row r="637" spans="1:12" x14ac:dyDescent="0.25">
      <c r="A637" s="3" t="s">
        <v>4214</v>
      </c>
      <c r="B637" s="4" t="s">
        <v>4219</v>
      </c>
      <c r="C637" s="2" t="s">
        <v>4220</v>
      </c>
      <c r="D637" s="2"/>
      <c r="E637" s="2"/>
      <c r="F637" s="32">
        <v>1</v>
      </c>
      <c r="G637" s="17">
        <v>20</v>
      </c>
      <c r="H637" s="41"/>
      <c r="I637" s="34"/>
      <c r="J637" s="2"/>
    </row>
    <row r="638" spans="1:12" x14ac:dyDescent="0.25">
      <c r="A638" s="3" t="s">
        <v>1322</v>
      </c>
      <c r="B638" s="4" t="s">
        <v>347</v>
      </c>
      <c r="C638" s="2" t="s">
        <v>887</v>
      </c>
      <c r="D638" s="2" t="s">
        <v>425</v>
      </c>
      <c r="E638" s="2">
        <v>9</v>
      </c>
      <c r="F638" s="32">
        <v>1</v>
      </c>
      <c r="G638" s="17">
        <v>29.95</v>
      </c>
      <c r="H638" s="41">
        <f>(F638*G638*0.1)/1.055</f>
        <v>2.8388625592417065</v>
      </c>
      <c r="I638" s="34">
        <f t="shared" ref="I638:I667" si="40">F638*G638*0.91</f>
        <v>27.2545</v>
      </c>
      <c r="J638" s="2"/>
      <c r="K638" s="2"/>
      <c r="L638" s="2"/>
    </row>
    <row r="639" spans="1:12" x14ac:dyDescent="0.25">
      <c r="A639" s="3" t="s">
        <v>1322</v>
      </c>
      <c r="B639" s="4" t="s">
        <v>3571</v>
      </c>
      <c r="C639" s="2" t="s">
        <v>3572</v>
      </c>
      <c r="D639" s="2" t="s">
        <v>425</v>
      </c>
      <c r="E639" s="2">
        <v>10</v>
      </c>
      <c r="F639" s="32">
        <v>1</v>
      </c>
      <c r="G639" s="17">
        <v>14</v>
      </c>
      <c r="H639" s="41">
        <f>(F639*G639*0.25)/1.055</f>
        <v>3.3175355450236967</v>
      </c>
      <c r="I639" s="34">
        <f t="shared" si="40"/>
        <v>12.74</v>
      </c>
      <c r="J639" s="5"/>
    </row>
    <row r="640" spans="1:12" x14ac:dyDescent="0.25">
      <c r="A640" s="3" t="s">
        <v>1322</v>
      </c>
      <c r="B640" s="4" t="s">
        <v>2643</v>
      </c>
      <c r="C640" s="2" t="s">
        <v>2644</v>
      </c>
      <c r="D640" s="2" t="s">
        <v>473</v>
      </c>
      <c r="E640" s="2">
        <v>10</v>
      </c>
      <c r="F640" s="32">
        <v>1</v>
      </c>
      <c r="G640" s="17">
        <v>14.95</v>
      </c>
      <c r="H640" s="41">
        <f>(F640*G640*0.25)/1.055</f>
        <v>3.5426540284360191</v>
      </c>
      <c r="I640" s="34">
        <f t="shared" si="40"/>
        <v>13.6045</v>
      </c>
      <c r="J640" s="2"/>
      <c r="K640" s="2"/>
      <c r="L640" s="2"/>
    </row>
    <row r="641" spans="1:12" x14ac:dyDescent="0.25">
      <c r="A641" s="3" t="s">
        <v>1322</v>
      </c>
      <c r="B641" s="4" t="s">
        <v>226</v>
      </c>
      <c r="C641" s="2" t="s">
        <v>1319</v>
      </c>
      <c r="D641" s="2" t="s">
        <v>473</v>
      </c>
      <c r="E641" s="2">
        <v>12</v>
      </c>
      <c r="F641" s="32">
        <v>1</v>
      </c>
      <c r="G641" s="17">
        <v>4.5</v>
      </c>
      <c r="H641" s="41">
        <f>(F641*G641*0.25)/1.055</f>
        <v>1.066350710900474</v>
      </c>
      <c r="I641" s="34">
        <f t="shared" si="40"/>
        <v>4.0949999999999998</v>
      </c>
    </row>
    <row r="642" spans="1:12" x14ac:dyDescent="0.25">
      <c r="A642" s="3" t="s">
        <v>1322</v>
      </c>
      <c r="B642" s="4" t="s">
        <v>2645</v>
      </c>
      <c r="C642" s="2" t="s">
        <v>2646</v>
      </c>
      <c r="D642" s="2" t="s">
        <v>458</v>
      </c>
      <c r="E642" s="2">
        <v>6</v>
      </c>
      <c r="F642" s="32">
        <v>1</v>
      </c>
      <c r="G642" s="17">
        <v>14</v>
      </c>
      <c r="H642" s="41"/>
      <c r="I642" s="34">
        <f t="shared" si="40"/>
        <v>12.74</v>
      </c>
      <c r="J642" s="2"/>
    </row>
    <row r="643" spans="1:12" x14ac:dyDescent="0.25">
      <c r="A643" s="3" t="s">
        <v>1322</v>
      </c>
      <c r="B643" s="4" t="s">
        <v>3151</v>
      </c>
      <c r="C643" s="2" t="s">
        <v>3152</v>
      </c>
      <c r="D643" s="2" t="s">
        <v>458</v>
      </c>
      <c r="E643" s="2">
        <v>9</v>
      </c>
      <c r="F643" s="32">
        <v>1</v>
      </c>
      <c r="G643" s="17">
        <v>6.5</v>
      </c>
      <c r="H643" s="41">
        <f>(F643*G643*0.25)/1.055</f>
        <v>1.5402843601895735</v>
      </c>
      <c r="I643" s="34">
        <f t="shared" si="40"/>
        <v>5.915</v>
      </c>
      <c r="J643" s="2"/>
    </row>
    <row r="644" spans="1:12" x14ac:dyDescent="0.25">
      <c r="A644" s="3" t="s">
        <v>1322</v>
      </c>
      <c r="B644" s="4" t="s">
        <v>1323</v>
      </c>
      <c r="C644" s="2" t="s">
        <v>348</v>
      </c>
      <c r="D644" s="2" t="s">
        <v>807</v>
      </c>
      <c r="E644" s="2">
        <v>4</v>
      </c>
      <c r="F644" s="32">
        <v>1</v>
      </c>
      <c r="G644" s="17">
        <v>7.9</v>
      </c>
      <c r="H644" s="41">
        <f>(F644*G644*0.25)/1.055</f>
        <v>1.8720379146919433</v>
      </c>
      <c r="I644" s="34">
        <f t="shared" si="40"/>
        <v>7.1890000000000009</v>
      </c>
      <c r="J644" s="2"/>
    </row>
    <row r="645" spans="1:12" x14ac:dyDescent="0.25">
      <c r="A645" s="3" t="s">
        <v>3562</v>
      </c>
      <c r="B645" s="4" t="s">
        <v>3564</v>
      </c>
      <c r="C645" s="2" t="s">
        <v>1642</v>
      </c>
      <c r="D645" s="2" t="s">
        <v>425</v>
      </c>
      <c r="E645" s="2">
        <v>8</v>
      </c>
      <c r="F645" s="32">
        <v>1</v>
      </c>
      <c r="G645" s="17">
        <v>12</v>
      </c>
      <c r="H645" s="41">
        <f>(F645*3)/1.055</f>
        <v>2.8436018957345972</v>
      </c>
      <c r="I645" s="34">
        <f t="shared" si="40"/>
        <v>10.92</v>
      </c>
      <c r="J645" s="2"/>
      <c r="K645" s="2"/>
      <c r="L645" s="2"/>
    </row>
    <row r="646" spans="1:12" x14ac:dyDescent="0.25">
      <c r="A646" s="3" t="s">
        <v>1358</v>
      </c>
      <c r="B646" s="4" t="s">
        <v>3158</v>
      </c>
      <c r="C646" s="2" t="s">
        <v>3159</v>
      </c>
      <c r="D646" s="2" t="s">
        <v>458</v>
      </c>
      <c r="E646" s="2">
        <v>4</v>
      </c>
      <c r="F646" s="32">
        <v>1</v>
      </c>
      <c r="G646" s="17">
        <v>14</v>
      </c>
      <c r="H646" s="41">
        <f>(3*F646)/1.055</f>
        <v>2.8436018957345972</v>
      </c>
      <c r="I646" s="34">
        <f t="shared" si="40"/>
        <v>12.74</v>
      </c>
      <c r="K646" s="2"/>
      <c r="L646" s="2"/>
    </row>
    <row r="647" spans="1:12" x14ac:dyDescent="0.25">
      <c r="A647" s="3" t="s">
        <v>1358</v>
      </c>
      <c r="B647" s="4" t="s">
        <v>1032</v>
      </c>
      <c r="C647" s="2" t="s">
        <v>1033</v>
      </c>
      <c r="D647" s="2" t="s">
        <v>458</v>
      </c>
      <c r="E647" s="2">
        <v>4</v>
      </c>
      <c r="F647" s="32">
        <v>1</v>
      </c>
      <c r="G647" s="17">
        <v>13.57</v>
      </c>
      <c r="H647" s="41">
        <f>(2*F647)/1.055</f>
        <v>1.8957345971563981</v>
      </c>
      <c r="I647" s="34">
        <f t="shared" si="40"/>
        <v>12.348700000000001</v>
      </c>
      <c r="J647" s="2"/>
      <c r="K647" s="2"/>
      <c r="L647" s="2"/>
    </row>
    <row r="648" spans="1:12" x14ac:dyDescent="0.25">
      <c r="A648" s="3" t="s">
        <v>1358</v>
      </c>
      <c r="B648" s="4" t="s">
        <v>1038</v>
      </c>
      <c r="C648" s="2" t="s">
        <v>1039</v>
      </c>
      <c r="D648" s="2" t="s">
        <v>458</v>
      </c>
      <c r="E648" s="2">
        <v>4</v>
      </c>
      <c r="F648" s="32">
        <v>1</v>
      </c>
      <c r="G648" s="17">
        <v>13.57</v>
      </c>
      <c r="H648" s="41">
        <f>(2*F648)/1.055</f>
        <v>1.8957345971563981</v>
      </c>
      <c r="I648" s="34">
        <f t="shared" si="40"/>
        <v>12.348700000000001</v>
      </c>
      <c r="J648" s="2"/>
      <c r="K648" s="2"/>
      <c r="L648" s="2"/>
    </row>
    <row r="649" spans="1:12" x14ac:dyDescent="0.25">
      <c r="A649" s="3" t="s">
        <v>1358</v>
      </c>
      <c r="B649" s="4" t="s">
        <v>1026</v>
      </c>
      <c r="C649" s="2" t="s">
        <v>1027</v>
      </c>
      <c r="D649" s="2" t="s">
        <v>458</v>
      </c>
      <c r="E649" s="2">
        <v>9</v>
      </c>
      <c r="F649" s="32">
        <v>1</v>
      </c>
      <c r="G649" s="17">
        <v>13</v>
      </c>
      <c r="H649" s="41">
        <f>(2*F649)/1.055</f>
        <v>1.8957345971563981</v>
      </c>
      <c r="I649" s="34">
        <f t="shared" si="40"/>
        <v>11.83</v>
      </c>
      <c r="J649" s="2"/>
      <c r="K649" s="2"/>
      <c r="L649" s="2"/>
    </row>
    <row r="650" spans="1:12" x14ac:dyDescent="0.25">
      <c r="A650" s="3" t="s">
        <v>1358</v>
      </c>
      <c r="B650" s="4" t="s">
        <v>3162</v>
      </c>
      <c r="C650" s="2" t="s">
        <v>3161</v>
      </c>
      <c r="D650" s="2" t="s">
        <v>458</v>
      </c>
      <c r="E650" s="2">
        <v>4</v>
      </c>
      <c r="F650" s="32">
        <v>1</v>
      </c>
      <c r="G650" s="17">
        <v>10</v>
      </c>
      <c r="H650" s="41">
        <f>(3*F650)/1.055</f>
        <v>2.8436018957345972</v>
      </c>
      <c r="I650" s="34">
        <f t="shared" si="40"/>
        <v>9.1</v>
      </c>
      <c r="J650" s="2"/>
      <c r="K650" s="2"/>
      <c r="L650" s="2"/>
    </row>
    <row r="651" spans="1:12" x14ac:dyDescent="0.25">
      <c r="A651" s="3" t="s">
        <v>1358</v>
      </c>
      <c r="B651" s="4" t="s">
        <v>1022</v>
      </c>
      <c r="C651" s="2" t="s">
        <v>1023</v>
      </c>
      <c r="D651" s="2" t="s">
        <v>458</v>
      </c>
      <c r="E651" s="2">
        <v>4</v>
      </c>
      <c r="F651" s="32">
        <v>1</v>
      </c>
      <c r="G651" s="17">
        <v>13</v>
      </c>
      <c r="H651" s="41">
        <f>(2*F651)/1.055</f>
        <v>1.8957345971563981</v>
      </c>
      <c r="I651" s="34">
        <f t="shared" si="40"/>
        <v>11.83</v>
      </c>
      <c r="J651" s="2"/>
      <c r="K651" s="2"/>
      <c r="L651" s="2"/>
    </row>
    <row r="652" spans="1:12" x14ac:dyDescent="0.25">
      <c r="A652" s="3" t="s">
        <v>1358</v>
      </c>
      <c r="B652" s="4" t="s">
        <v>2665</v>
      </c>
      <c r="C652" s="2" t="s">
        <v>2666</v>
      </c>
      <c r="D652" s="2" t="s">
        <v>458</v>
      </c>
      <c r="E652" s="2">
        <v>5</v>
      </c>
      <c r="F652" s="32">
        <v>1</v>
      </c>
      <c r="G652" s="17">
        <v>15</v>
      </c>
      <c r="H652" s="41">
        <f>(2.5*F652)/1.055</f>
        <v>2.3696682464454977</v>
      </c>
      <c r="I652" s="34">
        <f t="shared" si="40"/>
        <v>13.65</v>
      </c>
      <c r="J652" s="2"/>
      <c r="K652" s="2"/>
      <c r="L652" s="2"/>
    </row>
    <row r="653" spans="1:12" x14ac:dyDescent="0.25">
      <c r="A653" s="3" t="s">
        <v>1358</v>
      </c>
      <c r="B653" s="4" t="s">
        <v>2667</v>
      </c>
      <c r="C653" s="2" t="s">
        <v>3157</v>
      </c>
      <c r="D653" s="2" t="s">
        <v>458</v>
      </c>
      <c r="E653" s="2">
        <v>4</v>
      </c>
      <c r="F653" s="32">
        <v>1</v>
      </c>
      <c r="G653" s="17">
        <v>14</v>
      </c>
      <c r="H653" s="41">
        <f>(2*F653)/1.055</f>
        <v>1.8957345971563981</v>
      </c>
      <c r="I653" s="34">
        <f t="shared" si="40"/>
        <v>12.74</v>
      </c>
      <c r="J653" s="2"/>
      <c r="K653" s="2"/>
      <c r="L653" s="2"/>
    </row>
    <row r="654" spans="1:12" x14ac:dyDescent="0.25">
      <c r="A654" s="3" t="s">
        <v>1358</v>
      </c>
      <c r="B654" s="4" t="s">
        <v>1016</v>
      </c>
      <c r="C654" s="2" t="s">
        <v>1017</v>
      </c>
      <c r="D654" s="2" t="s">
        <v>458</v>
      </c>
      <c r="E654" s="2">
        <v>4</v>
      </c>
      <c r="F654" s="32">
        <v>1</v>
      </c>
      <c r="G654" s="17">
        <v>13</v>
      </c>
      <c r="H654" s="41">
        <f>(2*F654)/1.055</f>
        <v>1.8957345971563981</v>
      </c>
      <c r="I654" s="34">
        <f t="shared" si="40"/>
        <v>11.83</v>
      </c>
      <c r="J654" s="2"/>
      <c r="K654" s="2"/>
      <c r="L654" s="2"/>
    </row>
    <row r="655" spans="1:12" x14ac:dyDescent="0.25">
      <c r="A655" s="3" t="s">
        <v>1358</v>
      </c>
      <c r="B655" s="4" t="s">
        <v>1020</v>
      </c>
      <c r="C655" s="2" t="s">
        <v>1021</v>
      </c>
      <c r="D655" s="2" t="s">
        <v>458</v>
      </c>
      <c r="E655" s="2">
        <v>5</v>
      </c>
      <c r="F655" s="32">
        <v>1</v>
      </c>
      <c r="G655" s="17">
        <v>13</v>
      </c>
      <c r="H655" s="41">
        <f>(2*F655)/1.055</f>
        <v>1.8957345971563981</v>
      </c>
      <c r="I655" s="34">
        <f t="shared" si="40"/>
        <v>11.83</v>
      </c>
      <c r="J655" s="2"/>
      <c r="K655" s="2"/>
      <c r="L655" s="2"/>
    </row>
    <row r="656" spans="1:12" x14ac:dyDescent="0.25">
      <c r="A656" s="3" t="s">
        <v>1358</v>
      </c>
      <c r="B656" s="4" t="s">
        <v>2675</v>
      </c>
      <c r="C656" s="2" t="s">
        <v>3160</v>
      </c>
      <c r="D656" s="2" t="s">
        <v>458</v>
      </c>
      <c r="E656" s="2">
        <v>4</v>
      </c>
      <c r="F656" s="32">
        <v>1</v>
      </c>
      <c r="G656" s="17">
        <v>14</v>
      </c>
      <c r="H656" s="41">
        <f>(2*F656)/1.055</f>
        <v>1.8957345971563981</v>
      </c>
      <c r="I656" s="34">
        <f t="shared" si="40"/>
        <v>12.74</v>
      </c>
      <c r="J656" s="2"/>
      <c r="K656" s="2"/>
      <c r="L656" s="2"/>
    </row>
    <row r="657" spans="1:12" x14ac:dyDescent="0.25">
      <c r="A657" s="3" t="s">
        <v>1358</v>
      </c>
      <c r="B657" s="4" t="s">
        <v>2671</v>
      </c>
      <c r="C657" s="2" t="s">
        <v>2672</v>
      </c>
      <c r="D657" s="2" t="s">
        <v>458</v>
      </c>
      <c r="E657" s="2">
        <v>5</v>
      </c>
      <c r="F657" s="32">
        <v>1</v>
      </c>
      <c r="G657" s="17">
        <v>13</v>
      </c>
      <c r="H657" s="41">
        <f>(2.5*F657)/1.055</f>
        <v>2.3696682464454977</v>
      </c>
      <c r="I657" s="34">
        <f t="shared" si="40"/>
        <v>11.83</v>
      </c>
      <c r="J657" s="2"/>
      <c r="K657" s="2"/>
      <c r="L657" s="2"/>
    </row>
    <row r="658" spans="1:12" x14ac:dyDescent="0.25">
      <c r="A658" s="3" t="s">
        <v>1358</v>
      </c>
      <c r="B658" s="4" t="s">
        <v>2673</v>
      </c>
      <c r="C658" s="2" t="s">
        <v>2674</v>
      </c>
      <c r="D658" s="2" t="s">
        <v>458</v>
      </c>
      <c r="E658" s="2">
        <v>5</v>
      </c>
      <c r="F658" s="32">
        <v>1</v>
      </c>
      <c r="G658" s="17">
        <v>12.9</v>
      </c>
      <c r="H658" s="41">
        <f t="shared" ref="H658:H663" si="41">(2*F658)/1.055</f>
        <v>1.8957345971563981</v>
      </c>
      <c r="I658" s="34">
        <f t="shared" si="40"/>
        <v>11.739000000000001</v>
      </c>
      <c r="J658" s="2"/>
      <c r="K658" s="2"/>
      <c r="L658" s="2"/>
    </row>
    <row r="659" spans="1:12" x14ac:dyDescent="0.25">
      <c r="A659" s="3" t="s">
        <v>1358</v>
      </c>
      <c r="B659" s="4" t="s">
        <v>1040</v>
      </c>
      <c r="C659" s="2" t="s">
        <v>1041</v>
      </c>
      <c r="D659" s="2" t="s">
        <v>458</v>
      </c>
      <c r="E659" s="2">
        <v>4</v>
      </c>
      <c r="F659" s="32">
        <v>1</v>
      </c>
      <c r="G659" s="17">
        <v>13.57</v>
      </c>
      <c r="H659" s="41">
        <f t="shared" si="41"/>
        <v>1.8957345971563981</v>
      </c>
      <c r="I659" s="34">
        <f t="shared" si="40"/>
        <v>12.348700000000001</v>
      </c>
      <c r="J659" s="2"/>
      <c r="K659" s="2"/>
      <c r="L659" s="2"/>
    </row>
    <row r="660" spans="1:12" x14ac:dyDescent="0.25">
      <c r="A660" s="3" t="s">
        <v>1358</v>
      </c>
      <c r="B660" s="4" t="s">
        <v>1042</v>
      </c>
      <c r="C660" s="2" t="s">
        <v>1043</v>
      </c>
      <c r="D660" s="2" t="s">
        <v>458</v>
      </c>
      <c r="E660" s="2">
        <v>4</v>
      </c>
      <c r="F660" s="32">
        <v>1</v>
      </c>
      <c r="G660" s="17">
        <v>13.57</v>
      </c>
      <c r="H660" s="41">
        <f t="shared" si="41"/>
        <v>1.8957345971563981</v>
      </c>
      <c r="I660" s="34">
        <f t="shared" si="40"/>
        <v>12.348700000000001</v>
      </c>
      <c r="J660" s="2"/>
      <c r="K660" s="2"/>
      <c r="L660" s="2"/>
    </row>
    <row r="661" spans="1:12" x14ac:dyDescent="0.25">
      <c r="A661" s="3" t="s">
        <v>1358</v>
      </c>
      <c r="B661" s="4" t="s">
        <v>1045</v>
      </c>
      <c r="C661" s="2" t="s">
        <v>1044</v>
      </c>
      <c r="D661" s="2" t="s">
        <v>458</v>
      </c>
      <c r="E661" s="2">
        <v>4</v>
      </c>
      <c r="F661" s="32">
        <v>1</v>
      </c>
      <c r="G661" s="17">
        <v>13.57</v>
      </c>
      <c r="H661" s="41">
        <f t="shared" si="41"/>
        <v>1.8957345971563981</v>
      </c>
      <c r="I661" s="34">
        <f t="shared" si="40"/>
        <v>12.348700000000001</v>
      </c>
      <c r="J661" s="2"/>
      <c r="K661" s="2"/>
      <c r="L661" s="2"/>
    </row>
    <row r="662" spans="1:12" x14ac:dyDescent="0.25">
      <c r="A662" s="3" t="s">
        <v>1358</v>
      </c>
      <c r="B662" s="4" t="s">
        <v>1018</v>
      </c>
      <c r="C662" s="2" t="s">
        <v>1019</v>
      </c>
      <c r="D662" s="2" t="s">
        <v>458</v>
      </c>
      <c r="E662" s="2">
        <v>4</v>
      </c>
      <c r="F662" s="32">
        <v>1</v>
      </c>
      <c r="G662" s="17">
        <v>13</v>
      </c>
      <c r="H662" s="41">
        <f t="shared" si="41"/>
        <v>1.8957345971563981</v>
      </c>
      <c r="I662" s="34">
        <f t="shared" si="40"/>
        <v>11.83</v>
      </c>
      <c r="J662" s="2"/>
      <c r="K662" s="2"/>
      <c r="L662" s="2"/>
    </row>
    <row r="663" spans="1:12" x14ac:dyDescent="0.25">
      <c r="A663" s="3" t="s">
        <v>1358</v>
      </c>
      <c r="B663" s="4" t="s">
        <v>1030</v>
      </c>
      <c r="C663" s="2" t="s">
        <v>1031</v>
      </c>
      <c r="D663" s="2" t="s">
        <v>458</v>
      </c>
      <c r="E663" s="2">
        <v>4</v>
      </c>
      <c r="F663" s="32">
        <v>1</v>
      </c>
      <c r="G663" s="17">
        <v>13.57</v>
      </c>
      <c r="H663" s="41">
        <f t="shared" si="41"/>
        <v>1.8957345971563981</v>
      </c>
      <c r="I663" s="34">
        <f t="shared" si="40"/>
        <v>12.348700000000001</v>
      </c>
      <c r="J663" s="2"/>
      <c r="K663" s="2"/>
      <c r="L663" s="2"/>
    </row>
    <row r="664" spans="1:12" x14ac:dyDescent="0.25">
      <c r="A664" s="3" t="s">
        <v>1358</v>
      </c>
      <c r="B664" s="4" t="s">
        <v>2676</v>
      </c>
      <c r="C664" s="2" t="s">
        <v>2677</v>
      </c>
      <c r="D664" s="2" t="s">
        <v>458</v>
      </c>
      <c r="E664" s="2">
        <v>4</v>
      </c>
      <c r="F664" s="32">
        <v>1</v>
      </c>
      <c r="G664" s="17">
        <v>13</v>
      </c>
      <c r="H664" s="41">
        <f>(2.5*F664)/1.055</f>
        <v>2.3696682464454977</v>
      </c>
      <c r="I664" s="34">
        <f t="shared" si="40"/>
        <v>11.83</v>
      </c>
      <c r="J664" s="2"/>
      <c r="K664" s="2"/>
      <c r="L664" s="2"/>
    </row>
    <row r="665" spans="1:12" x14ac:dyDescent="0.25">
      <c r="A665" s="3" t="s">
        <v>1358</v>
      </c>
      <c r="B665" s="4" t="s">
        <v>1012</v>
      </c>
      <c r="C665" s="2" t="s">
        <v>1013</v>
      </c>
      <c r="D665" s="2" t="s">
        <v>458</v>
      </c>
      <c r="E665" s="2">
        <v>4</v>
      </c>
      <c r="F665" s="32">
        <v>1</v>
      </c>
      <c r="G665" s="17">
        <v>13</v>
      </c>
      <c r="H665" s="41">
        <f>(2*F665)/1.055</f>
        <v>1.8957345971563981</v>
      </c>
      <c r="I665" s="34">
        <f t="shared" si="40"/>
        <v>11.83</v>
      </c>
      <c r="J665" s="2"/>
      <c r="K665" s="2"/>
      <c r="L665" s="2"/>
    </row>
    <row r="666" spans="1:12" x14ac:dyDescent="0.25">
      <c r="A666" s="3" t="s">
        <v>1358</v>
      </c>
      <c r="B666" s="4" t="s">
        <v>3163</v>
      </c>
      <c r="C666" s="2" t="s">
        <v>3164</v>
      </c>
      <c r="D666" s="2" t="s">
        <v>458</v>
      </c>
      <c r="E666" s="2">
        <v>5</v>
      </c>
      <c r="F666" s="32">
        <v>1</v>
      </c>
      <c r="G666" s="17">
        <v>14</v>
      </c>
      <c r="H666" s="41">
        <f>(2*F666)/1.055</f>
        <v>1.8957345971563981</v>
      </c>
      <c r="I666" s="34">
        <f t="shared" si="40"/>
        <v>12.74</v>
      </c>
      <c r="J666" s="2"/>
      <c r="K666" s="2"/>
      <c r="L666" s="2"/>
    </row>
    <row r="667" spans="1:12" s="24" customFormat="1" x14ac:dyDescent="0.25">
      <c r="A667" s="3" t="s">
        <v>2682</v>
      </c>
      <c r="B667" s="4" t="s">
        <v>2683</v>
      </c>
      <c r="C667" s="2" t="s">
        <v>2684</v>
      </c>
      <c r="D667" s="2" t="s">
        <v>2685</v>
      </c>
      <c r="E667" s="2">
        <v>12</v>
      </c>
      <c r="F667" s="32">
        <v>1</v>
      </c>
      <c r="G667" s="17">
        <v>55</v>
      </c>
      <c r="H667" s="41">
        <f t="shared" ref="H667:H672" si="42">(F667*G667*0.25)/1.055</f>
        <v>13.033175355450238</v>
      </c>
      <c r="I667" s="34">
        <f t="shared" si="40"/>
        <v>50.050000000000004</v>
      </c>
      <c r="J667" s="2"/>
      <c r="K667" s="2"/>
      <c r="L667" s="2"/>
    </row>
    <row r="668" spans="1:12" x14ac:dyDescent="0.25">
      <c r="A668" s="3" t="s">
        <v>3425</v>
      </c>
      <c r="B668" s="4" t="s">
        <v>3432</v>
      </c>
      <c r="C668" s="2" t="s">
        <v>3433</v>
      </c>
      <c r="D668" s="2" t="s">
        <v>458</v>
      </c>
      <c r="E668" s="2">
        <v>6</v>
      </c>
      <c r="F668" s="32">
        <v>1</v>
      </c>
      <c r="G668" s="17">
        <v>12</v>
      </c>
      <c r="H668" s="41">
        <f t="shared" si="42"/>
        <v>2.8436018957345972</v>
      </c>
      <c r="I668" s="34"/>
      <c r="J668" s="2"/>
      <c r="K668" s="2"/>
      <c r="L668" s="2"/>
    </row>
    <row r="669" spans="1:12" s="24" customFormat="1" x14ac:dyDescent="0.25">
      <c r="A669" s="3" t="s">
        <v>387</v>
      </c>
      <c r="B669" s="4" t="s">
        <v>4241</v>
      </c>
      <c r="C669" s="2" t="s">
        <v>4242</v>
      </c>
      <c r="D669" s="2" t="s">
        <v>458</v>
      </c>
      <c r="E669" s="2">
        <v>3</v>
      </c>
      <c r="F669" s="32">
        <v>1</v>
      </c>
      <c r="G669" s="17">
        <v>9.9</v>
      </c>
      <c r="H669" s="41">
        <f t="shared" si="42"/>
        <v>2.3459715639810428</v>
      </c>
      <c r="I669" s="34">
        <f t="shared" ref="I669:I700" si="43">F669*G669*0.91</f>
        <v>9.0090000000000003</v>
      </c>
      <c r="J669" s="2"/>
      <c r="K669" s="2"/>
      <c r="L669" s="2"/>
    </row>
    <row r="670" spans="1:12" x14ac:dyDescent="0.25">
      <c r="A670" s="3" t="s">
        <v>387</v>
      </c>
      <c r="B670" s="4" t="s">
        <v>3185</v>
      </c>
      <c r="C670" s="2" t="s">
        <v>3186</v>
      </c>
      <c r="D670" s="2" t="s">
        <v>425</v>
      </c>
      <c r="E670" s="2">
        <v>11</v>
      </c>
      <c r="F670" s="32">
        <v>1</v>
      </c>
      <c r="G670" s="17">
        <v>19.5</v>
      </c>
      <c r="H670" s="41">
        <f t="shared" si="42"/>
        <v>4.6208530805687209</v>
      </c>
      <c r="I670" s="34">
        <f t="shared" si="43"/>
        <v>17.745000000000001</v>
      </c>
      <c r="J670" s="2"/>
      <c r="K670" s="2"/>
      <c r="L670" s="2"/>
    </row>
    <row r="671" spans="1:12" s="24" customFormat="1" x14ac:dyDescent="0.25">
      <c r="A671" s="3" t="s">
        <v>387</v>
      </c>
      <c r="B671" s="4" t="s">
        <v>2688</v>
      </c>
      <c r="C671" s="2" t="s">
        <v>2689</v>
      </c>
      <c r="D671" s="2" t="s">
        <v>458</v>
      </c>
      <c r="E671" s="2">
        <v>6</v>
      </c>
      <c r="F671" s="32">
        <v>1</v>
      </c>
      <c r="G671" s="17">
        <v>14.95</v>
      </c>
      <c r="H671" s="41">
        <f t="shared" si="42"/>
        <v>3.5426540284360191</v>
      </c>
      <c r="I671" s="34">
        <f t="shared" si="43"/>
        <v>13.6045</v>
      </c>
      <c r="J671" s="2"/>
      <c r="K671" s="2"/>
      <c r="L671" s="2"/>
    </row>
    <row r="672" spans="1:12" s="24" customFormat="1" x14ac:dyDescent="0.25">
      <c r="A672" s="3" t="s">
        <v>387</v>
      </c>
      <c r="B672" s="4" t="s">
        <v>3187</v>
      </c>
      <c r="C672" s="2" t="s">
        <v>3188</v>
      </c>
      <c r="D672" s="2" t="s">
        <v>463</v>
      </c>
      <c r="E672" s="2">
        <v>8</v>
      </c>
      <c r="F672" s="32">
        <v>1</v>
      </c>
      <c r="G672" s="17">
        <v>13</v>
      </c>
      <c r="H672" s="41">
        <f t="shared" si="42"/>
        <v>3.080568720379147</v>
      </c>
      <c r="I672" s="34">
        <f t="shared" si="43"/>
        <v>11.83</v>
      </c>
      <c r="J672" s="2"/>
      <c r="K672" s="2"/>
      <c r="L672" s="2"/>
    </row>
    <row r="673" spans="1:12" x14ac:dyDescent="0.25">
      <c r="A673" s="1" t="s">
        <v>1230</v>
      </c>
      <c r="B673" s="6" t="s">
        <v>1545</v>
      </c>
      <c r="C673" t="s">
        <v>38</v>
      </c>
      <c r="D673" t="s">
        <v>807</v>
      </c>
      <c r="E673">
        <v>4</v>
      </c>
      <c r="F673" s="34">
        <v>1</v>
      </c>
      <c r="G673" s="10">
        <v>16.5</v>
      </c>
      <c r="H673" s="43">
        <f t="shared" ref="H673:H685" si="44">(F673*G673*0.45)/1.055</f>
        <v>7.0379146919431284</v>
      </c>
      <c r="I673" s="34">
        <f t="shared" si="43"/>
        <v>15.015000000000001</v>
      </c>
      <c r="J673" s="2"/>
      <c r="K673" s="2"/>
      <c r="L673" s="2"/>
    </row>
    <row r="674" spans="1:12" x14ac:dyDescent="0.25">
      <c r="A674" s="1" t="s">
        <v>1230</v>
      </c>
      <c r="B674" s="6" t="s">
        <v>4378</v>
      </c>
      <c r="C674" t="s">
        <v>4379</v>
      </c>
      <c r="D674" t="s">
        <v>807</v>
      </c>
      <c r="E674">
        <v>6</v>
      </c>
      <c r="F674" s="34">
        <v>1</v>
      </c>
      <c r="G674" s="10">
        <v>18</v>
      </c>
      <c r="H674" s="43">
        <f t="shared" si="44"/>
        <v>7.6777251184834121</v>
      </c>
      <c r="I674" s="34">
        <f t="shared" si="43"/>
        <v>16.38</v>
      </c>
      <c r="J674" s="2"/>
      <c r="K674" s="2"/>
      <c r="L674" s="2"/>
    </row>
    <row r="675" spans="1:12" x14ac:dyDescent="0.25">
      <c r="A675" s="1" t="s">
        <v>1230</v>
      </c>
      <c r="B675" s="6" t="s">
        <v>4380</v>
      </c>
      <c r="C675" t="s">
        <v>4381</v>
      </c>
      <c r="D675" t="s">
        <v>807</v>
      </c>
      <c r="E675">
        <v>6</v>
      </c>
      <c r="F675" s="34">
        <v>1</v>
      </c>
      <c r="G675" s="10">
        <v>18</v>
      </c>
      <c r="H675" s="43">
        <f t="shared" si="44"/>
        <v>7.6777251184834121</v>
      </c>
      <c r="I675" s="34">
        <f t="shared" si="43"/>
        <v>16.38</v>
      </c>
      <c r="J675" s="2"/>
      <c r="K675" s="2"/>
      <c r="L675" s="2"/>
    </row>
    <row r="676" spans="1:12" x14ac:dyDescent="0.25">
      <c r="A676" s="1" t="s">
        <v>1230</v>
      </c>
      <c r="B676" s="6" t="s">
        <v>5308</v>
      </c>
      <c r="C676" t="s">
        <v>5309</v>
      </c>
      <c r="D676" t="s">
        <v>807</v>
      </c>
      <c r="E676">
        <v>5</v>
      </c>
      <c r="F676" s="34">
        <v>1</v>
      </c>
      <c r="G676" s="10">
        <v>13.9</v>
      </c>
      <c r="H676" s="43">
        <f t="shared" si="44"/>
        <v>5.9289099526066353</v>
      </c>
      <c r="I676" s="34">
        <f t="shared" si="43"/>
        <v>12.649000000000001</v>
      </c>
      <c r="J676" s="2"/>
      <c r="K676" s="2"/>
      <c r="L676" s="2"/>
    </row>
    <row r="677" spans="1:12" x14ac:dyDescent="0.25">
      <c r="A677" s="1" t="s">
        <v>1230</v>
      </c>
      <c r="B677" s="6" t="s">
        <v>4376</v>
      </c>
      <c r="C677" t="s">
        <v>4377</v>
      </c>
      <c r="D677" t="s">
        <v>807</v>
      </c>
      <c r="E677">
        <v>6</v>
      </c>
      <c r="F677" s="34">
        <v>1</v>
      </c>
      <c r="G677" s="10">
        <v>18</v>
      </c>
      <c r="H677" s="43">
        <f t="shared" si="44"/>
        <v>7.6777251184834121</v>
      </c>
      <c r="I677" s="34">
        <f t="shared" si="43"/>
        <v>16.38</v>
      </c>
      <c r="J677" s="2"/>
      <c r="K677" s="2"/>
      <c r="L677" s="2"/>
    </row>
    <row r="678" spans="1:12" x14ac:dyDescent="0.25">
      <c r="A678" s="1" t="s">
        <v>1230</v>
      </c>
      <c r="B678" s="6" t="s">
        <v>1558</v>
      </c>
      <c r="C678" t="s">
        <v>843</v>
      </c>
      <c r="D678" t="s">
        <v>807</v>
      </c>
      <c r="E678">
        <v>6</v>
      </c>
      <c r="F678" s="34">
        <v>1</v>
      </c>
      <c r="G678" s="10">
        <v>18</v>
      </c>
      <c r="H678" s="43">
        <f t="shared" si="44"/>
        <v>7.6777251184834121</v>
      </c>
      <c r="I678" s="34">
        <f t="shared" si="43"/>
        <v>16.38</v>
      </c>
      <c r="J678" s="2"/>
      <c r="K678" s="2"/>
      <c r="L678" s="2"/>
    </row>
    <row r="679" spans="1:12" x14ac:dyDescent="0.25">
      <c r="A679" s="1" t="s">
        <v>1230</v>
      </c>
      <c r="B679" s="6" t="s">
        <v>2696</v>
      </c>
      <c r="C679" t="s">
        <v>2697</v>
      </c>
      <c r="D679" t="s">
        <v>807</v>
      </c>
      <c r="E679">
        <v>6</v>
      </c>
      <c r="F679" s="34">
        <v>1</v>
      </c>
      <c r="G679" s="10">
        <v>16</v>
      </c>
      <c r="H679" s="43">
        <f t="shared" si="44"/>
        <v>6.8246445497630335</v>
      </c>
      <c r="I679" s="34">
        <f t="shared" si="43"/>
        <v>14.56</v>
      </c>
      <c r="K679" s="2"/>
      <c r="L679" s="2"/>
    </row>
    <row r="680" spans="1:12" x14ac:dyDescent="0.25">
      <c r="A680" s="1" t="s">
        <v>1230</v>
      </c>
      <c r="B680" s="6" t="s">
        <v>4243</v>
      </c>
      <c r="C680" t="s">
        <v>2699</v>
      </c>
      <c r="D680" t="s">
        <v>807</v>
      </c>
      <c r="E680">
        <v>9</v>
      </c>
      <c r="F680" s="34">
        <v>1</v>
      </c>
      <c r="G680" s="10">
        <v>18.5</v>
      </c>
      <c r="H680" s="43">
        <f t="shared" si="44"/>
        <v>7.8909952606635088</v>
      </c>
      <c r="I680" s="34">
        <f t="shared" si="43"/>
        <v>16.835000000000001</v>
      </c>
      <c r="K680" s="2"/>
      <c r="L680" s="2"/>
    </row>
    <row r="681" spans="1:12" x14ac:dyDescent="0.25">
      <c r="A681" s="1" t="s">
        <v>1230</v>
      </c>
      <c r="B681" s="6" t="s">
        <v>2702</v>
      </c>
      <c r="C681" t="s">
        <v>2703</v>
      </c>
      <c r="D681" t="s">
        <v>807</v>
      </c>
      <c r="E681">
        <v>9</v>
      </c>
      <c r="F681" s="34">
        <v>1</v>
      </c>
      <c r="G681" s="10">
        <v>18</v>
      </c>
      <c r="H681" s="43">
        <f t="shared" si="44"/>
        <v>7.6777251184834121</v>
      </c>
      <c r="I681" s="34">
        <f t="shared" si="43"/>
        <v>16.38</v>
      </c>
      <c r="K681" s="5"/>
      <c r="L681" s="2"/>
    </row>
    <row r="682" spans="1:12" x14ac:dyDescent="0.25">
      <c r="A682" s="1" t="s">
        <v>1230</v>
      </c>
      <c r="B682" s="6" t="s">
        <v>4205</v>
      </c>
      <c r="C682" t="s">
        <v>4204</v>
      </c>
      <c r="D682" t="s">
        <v>807</v>
      </c>
      <c r="E682">
        <v>6</v>
      </c>
      <c r="F682" s="34">
        <v>1</v>
      </c>
      <c r="G682" s="10">
        <v>10</v>
      </c>
      <c r="H682" s="43">
        <f t="shared" si="44"/>
        <v>4.2654028436018958</v>
      </c>
      <c r="I682" s="34">
        <f t="shared" si="43"/>
        <v>9.1</v>
      </c>
      <c r="K682" s="5"/>
      <c r="L682" s="5"/>
    </row>
    <row r="683" spans="1:12" x14ac:dyDescent="0.25">
      <c r="A683" s="1" t="s">
        <v>1230</v>
      </c>
      <c r="B683" s="6" t="s">
        <v>846</v>
      </c>
      <c r="C683" t="s">
        <v>847</v>
      </c>
      <c r="D683" t="s">
        <v>807</v>
      </c>
      <c r="E683">
        <v>6</v>
      </c>
      <c r="F683" s="34">
        <v>1</v>
      </c>
      <c r="G683" s="10">
        <v>18</v>
      </c>
      <c r="H683" s="43">
        <f t="shared" si="44"/>
        <v>7.6777251184834121</v>
      </c>
      <c r="I683" s="34">
        <f t="shared" si="43"/>
        <v>16.38</v>
      </c>
      <c r="K683" s="5"/>
      <c r="L683" s="5"/>
    </row>
    <row r="684" spans="1:12" x14ac:dyDescent="0.25">
      <c r="A684" s="1" t="s">
        <v>1230</v>
      </c>
      <c r="B684" s="6" t="s">
        <v>2711</v>
      </c>
      <c r="C684" t="s">
        <v>3489</v>
      </c>
      <c r="D684" t="s">
        <v>807</v>
      </c>
      <c r="E684">
        <v>6</v>
      </c>
      <c r="F684" s="34">
        <v>1</v>
      </c>
      <c r="G684" s="10">
        <v>18</v>
      </c>
      <c r="H684" s="43">
        <f t="shared" si="44"/>
        <v>7.6777251184834121</v>
      </c>
      <c r="I684" s="34">
        <f t="shared" si="43"/>
        <v>16.38</v>
      </c>
      <c r="K684" s="5"/>
      <c r="L684" s="5"/>
    </row>
    <row r="685" spans="1:12" x14ac:dyDescent="0.25">
      <c r="A685" s="1" t="s">
        <v>1230</v>
      </c>
      <c r="B685" s="6" t="s">
        <v>1244</v>
      </c>
      <c r="C685" t="s">
        <v>2704</v>
      </c>
      <c r="D685" t="s">
        <v>807</v>
      </c>
      <c r="E685">
        <v>9</v>
      </c>
      <c r="F685" s="34">
        <v>1</v>
      </c>
      <c r="G685" s="10">
        <v>35</v>
      </c>
      <c r="H685" s="43">
        <f t="shared" si="44"/>
        <v>14.928909952606636</v>
      </c>
      <c r="I685" s="34">
        <f t="shared" si="43"/>
        <v>31.85</v>
      </c>
      <c r="K685" s="2"/>
      <c r="L685" s="5"/>
    </row>
    <row r="686" spans="1:12" x14ac:dyDescent="0.25">
      <c r="A686" s="1" t="s">
        <v>1230</v>
      </c>
      <c r="B686" s="6" t="s">
        <v>2713</v>
      </c>
      <c r="C686" t="s">
        <v>3508</v>
      </c>
      <c r="D686" t="s">
        <v>807</v>
      </c>
      <c r="E686">
        <v>3</v>
      </c>
      <c r="F686" s="34">
        <v>1</v>
      </c>
      <c r="G686" s="10">
        <v>7</v>
      </c>
      <c r="H686" s="43"/>
      <c r="I686" s="34">
        <f t="shared" si="43"/>
        <v>6.37</v>
      </c>
      <c r="K686" s="5"/>
      <c r="L686" s="5"/>
    </row>
    <row r="687" spans="1:12" x14ac:dyDescent="0.25">
      <c r="A687" s="1" t="s">
        <v>1230</v>
      </c>
      <c r="B687" s="6" t="s">
        <v>2709</v>
      </c>
      <c r="C687" t="s">
        <v>2710</v>
      </c>
      <c r="D687" t="s">
        <v>807</v>
      </c>
      <c r="E687">
        <v>6</v>
      </c>
      <c r="F687" s="34">
        <v>1</v>
      </c>
      <c r="G687" s="10">
        <v>16</v>
      </c>
      <c r="H687" s="43">
        <f>(F687*G687*0.45)/1.055</f>
        <v>6.8246445497630335</v>
      </c>
      <c r="I687" s="34">
        <f t="shared" si="43"/>
        <v>14.56</v>
      </c>
      <c r="J687" s="2"/>
    </row>
    <row r="688" spans="1:12" x14ac:dyDescent="0.25">
      <c r="A688" s="1" t="s">
        <v>1230</v>
      </c>
      <c r="B688" s="6" t="s">
        <v>4250</v>
      </c>
      <c r="C688" t="s">
        <v>4251</v>
      </c>
      <c r="D688" t="s">
        <v>807</v>
      </c>
      <c r="E688">
        <v>9</v>
      </c>
      <c r="F688" s="34">
        <v>1</v>
      </c>
      <c r="G688" s="10">
        <v>12.95</v>
      </c>
      <c r="H688" s="43">
        <f>(F688*G688*0.45)/1.055</f>
        <v>5.5236966824644549</v>
      </c>
      <c r="I688" s="34">
        <f t="shared" si="43"/>
        <v>11.7845</v>
      </c>
      <c r="J688" s="2"/>
    </row>
    <row r="689" spans="1:12" x14ac:dyDescent="0.25">
      <c r="A689" s="1" t="s">
        <v>1230</v>
      </c>
      <c r="B689" s="6" t="s">
        <v>4203</v>
      </c>
      <c r="C689" t="s">
        <v>4202</v>
      </c>
      <c r="D689" t="s">
        <v>807</v>
      </c>
      <c r="E689">
        <v>3</v>
      </c>
      <c r="F689" s="34">
        <v>1</v>
      </c>
      <c r="G689" s="10">
        <v>11.5</v>
      </c>
      <c r="H689" s="43">
        <f>(F689*G689*0.45)/1.055</f>
        <v>4.9052132701421804</v>
      </c>
      <c r="I689" s="34">
        <f t="shared" si="43"/>
        <v>10.465</v>
      </c>
    </row>
    <row r="690" spans="1:12" x14ac:dyDescent="0.25">
      <c r="A690" s="7" t="s">
        <v>1230</v>
      </c>
      <c r="B690" s="8" t="s">
        <v>820</v>
      </c>
      <c r="C690" s="5" t="s">
        <v>1232</v>
      </c>
      <c r="D690" s="5" t="s">
        <v>807</v>
      </c>
      <c r="E690" s="5">
        <v>3</v>
      </c>
      <c r="F690" s="33">
        <v>1</v>
      </c>
      <c r="G690" s="37">
        <v>7</v>
      </c>
      <c r="H690" s="43"/>
      <c r="I690" s="34">
        <f t="shared" si="43"/>
        <v>6.37</v>
      </c>
    </row>
    <row r="691" spans="1:12" x14ac:dyDescent="0.25">
      <c r="A691" s="7" t="s">
        <v>1230</v>
      </c>
      <c r="B691" s="8" t="s">
        <v>2715</v>
      </c>
      <c r="C691" s="5" t="s">
        <v>2716</v>
      </c>
      <c r="D691" s="5" t="s">
        <v>807</v>
      </c>
      <c r="E691" s="5">
        <v>9</v>
      </c>
      <c r="F691" s="33">
        <v>1</v>
      </c>
      <c r="G691" s="37">
        <v>18</v>
      </c>
      <c r="H691" s="43"/>
      <c r="I691" s="34">
        <f t="shared" si="43"/>
        <v>16.38</v>
      </c>
    </row>
    <row r="692" spans="1:12" x14ac:dyDescent="0.25">
      <c r="A692" s="7" t="s">
        <v>1230</v>
      </c>
      <c r="B692" s="8" t="s">
        <v>5306</v>
      </c>
      <c r="C692" s="5" t="s">
        <v>5307</v>
      </c>
      <c r="D692" s="5" t="s">
        <v>807</v>
      </c>
      <c r="E692" s="5">
        <v>9</v>
      </c>
      <c r="F692" s="33">
        <v>1</v>
      </c>
      <c r="G692" s="37">
        <v>13.9</v>
      </c>
      <c r="H692" s="43">
        <f t="shared" ref="H692:H699" si="45">(F692*G692*0.45)/1.055</f>
        <v>5.9289099526066353</v>
      </c>
      <c r="I692" s="34">
        <f t="shared" si="43"/>
        <v>12.649000000000001</v>
      </c>
    </row>
    <row r="693" spans="1:12" x14ac:dyDescent="0.25">
      <c r="A693" s="1" t="s">
        <v>1230</v>
      </c>
      <c r="B693" s="6" t="s">
        <v>3509</v>
      </c>
      <c r="C693" t="s">
        <v>4198</v>
      </c>
      <c r="D693" t="s">
        <v>807</v>
      </c>
      <c r="E693">
        <v>5</v>
      </c>
      <c r="F693" s="34">
        <v>1</v>
      </c>
      <c r="G693" s="10">
        <v>7.5</v>
      </c>
      <c r="H693" s="43">
        <f t="shared" si="45"/>
        <v>3.1990521327014219</v>
      </c>
      <c r="I693" s="34">
        <f t="shared" si="43"/>
        <v>6.8250000000000002</v>
      </c>
    </row>
    <row r="694" spans="1:12" x14ac:dyDescent="0.25">
      <c r="A694" s="1" t="s">
        <v>1230</v>
      </c>
      <c r="B694" s="6" t="s">
        <v>4246</v>
      </c>
      <c r="C694" t="s">
        <v>4247</v>
      </c>
      <c r="D694" t="s">
        <v>807</v>
      </c>
      <c r="E694">
        <v>5</v>
      </c>
      <c r="F694" s="34">
        <v>1</v>
      </c>
      <c r="G694" s="10">
        <v>13.9</v>
      </c>
      <c r="H694" s="43">
        <f t="shared" si="45"/>
        <v>5.9289099526066353</v>
      </c>
      <c r="I694" s="34">
        <f t="shared" si="43"/>
        <v>12.649000000000001</v>
      </c>
    </row>
    <row r="695" spans="1:12" x14ac:dyDescent="0.25">
      <c r="A695" s="1" t="s">
        <v>1230</v>
      </c>
      <c r="B695" s="6" t="s">
        <v>812</v>
      </c>
      <c r="C695" t="s">
        <v>3507</v>
      </c>
      <c r="D695" t="s">
        <v>807</v>
      </c>
      <c r="E695">
        <v>5</v>
      </c>
      <c r="F695" s="34">
        <v>1</v>
      </c>
      <c r="G695" s="10">
        <v>7.5</v>
      </c>
      <c r="H695" s="43">
        <f t="shared" si="45"/>
        <v>3.1990521327014219</v>
      </c>
      <c r="I695" s="34">
        <f t="shared" si="43"/>
        <v>6.8250000000000002</v>
      </c>
    </row>
    <row r="696" spans="1:12" x14ac:dyDescent="0.25">
      <c r="A696" s="1" t="s">
        <v>1230</v>
      </c>
      <c r="B696" s="6" t="s">
        <v>4248</v>
      </c>
      <c r="C696" t="s">
        <v>4249</v>
      </c>
      <c r="D696" t="s">
        <v>807</v>
      </c>
      <c r="F696" s="34">
        <v>1</v>
      </c>
      <c r="G696" s="10">
        <v>14</v>
      </c>
      <c r="H696" s="43">
        <f t="shared" si="45"/>
        <v>5.971563981042654</v>
      </c>
      <c r="I696" s="34">
        <f t="shared" si="43"/>
        <v>12.74</v>
      </c>
    </row>
    <row r="697" spans="1:12" x14ac:dyDescent="0.25">
      <c r="A697" s="1" t="s">
        <v>1230</v>
      </c>
      <c r="B697" s="6" t="s">
        <v>4201</v>
      </c>
      <c r="C697" t="s">
        <v>4200</v>
      </c>
      <c r="D697" t="s">
        <v>807</v>
      </c>
      <c r="F697" s="34">
        <v>1</v>
      </c>
      <c r="G697" s="10">
        <v>14.9</v>
      </c>
      <c r="H697" s="43">
        <f t="shared" si="45"/>
        <v>6.3554502369668251</v>
      </c>
      <c r="I697" s="34">
        <f t="shared" si="43"/>
        <v>13.559000000000001</v>
      </c>
    </row>
    <row r="698" spans="1:12" x14ac:dyDescent="0.25">
      <c r="A698" s="1" t="s">
        <v>1230</v>
      </c>
      <c r="B698" s="89">
        <v>9782358321136</v>
      </c>
      <c r="C698" t="s">
        <v>4382</v>
      </c>
      <c r="D698" t="s">
        <v>807</v>
      </c>
      <c r="E698">
        <v>6</v>
      </c>
      <c r="F698" s="34">
        <v>1</v>
      </c>
      <c r="G698" s="10">
        <v>18</v>
      </c>
      <c r="H698" s="43">
        <f t="shared" si="45"/>
        <v>7.6777251184834121</v>
      </c>
      <c r="I698" s="34">
        <f t="shared" si="43"/>
        <v>16.38</v>
      </c>
    </row>
    <row r="699" spans="1:12" s="24" customFormat="1" x14ac:dyDescent="0.25">
      <c r="A699" s="1" t="s">
        <v>1230</v>
      </c>
      <c r="B699" s="6" t="s">
        <v>1546</v>
      </c>
      <c r="C699" t="s">
        <v>1547</v>
      </c>
      <c r="D699" t="s">
        <v>807</v>
      </c>
      <c r="E699">
        <v>9</v>
      </c>
      <c r="F699" s="34">
        <v>1</v>
      </c>
      <c r="G699" s="10">
        <v>24</v>
      </c>
      <c r="H699" s="43">
        <f t="shared" si="45"/>
        <v>10.236966824644551</v>
      </c>
      <c r="I699" s="34">
        <f t="shared" si="43"/>
        <v>21.84</v>
      </c>
      <c r="J699"/>
      <c r="K699"/>
      <c r="L699"/>
    </row>
    <row r="700" spans="1:12" x14ac:dyDescent="0.25">
      <c r="A700" s="21" t="s">
        <v>2726</v>
      </c>
      <c r="B700" s="22" t="s">
        <v>2727</v>
      </c>
      <c r="C700" s="23" t="s">
        <v>2728</v>
      </c>
      <c r="D700" s="23" t="s">
        <v>582</v>
      </c>
      <c r="E700" s="23">
        <v>11</v>
      </c>
      <c r="F700" s="31">
        <v>1</v>
      </c>
      <c r="G700" s="30">
        <v>18</v>
      </c>
      <c r="H700" s="40">
        <f>(F700*2.5)/1.055</f>
        <v>2.3696682464454977</v>
      </c>
      <c r="I700" s="34">
        <f t="shared" si="43"/>
        <v>16.38</v>
      </c>
    </row>
    <row r="701" spans="1:12" x14ac:dyDescent="0.25">
      <c r="A701" s="3" t="s">
        <v>2767</v>
      </c>
      <c r="B701" s="4" t="s">
        <v>3091</v>
      </c>
      <c r="C701" s="2" t="s">
        <v>3090</v>
      </c>
      <c r="D701" s="2" t="s">
        <v>458</v>
      </c>
      <c r="E701" s="2">
        <v>5</v>
      </c>
      <c r="F701" s="32">
        <v>1</v>
      </c>
      <c r="G701" s="17">
        <v>6</v>
      </c>
      <c r="H701" s="41">
        <f>(F701*G701*0.25)/1.055</f>
        <v>1.4218009478672986</v>
      </c>
      <c r="I701" s="34"/>
      <c r="J701" s="5"/>
      <c r="K701" s="2"/>
      <c r="L701" s="2"/>
    </row>
    <row r="702" spans="1:12" x14ac:dyDescent="0.25">
      <c r="A702" s="1" t="s">
        <v>1364</v>
      </c>
      <c r="B702" s="6" t="s">
        <v>1366</v>
      </c>
      <c r="C702" t="s">
        <v>1367</v>
      </c>
      <c r="D702" t="s">
        <v>776</v>
      </c>
      <c r="E702">
        <v>11</v>
      </c>
      <c r="F702" s="34">
        <v>1</v>
      </c>
      <c r="G702" s="10">
        <v>15</v>
      </c>
      <c r="H702" s="43">
        <f>(F702*G702*0.5)/1.055</f>
        <v>7.109004739336493</v>
      </c>
      <c r="I702" s="34">
        <f>F702*G702*0.91</f>
        <v>13.65</v>
      </c>
      <c r="J702" s="5"/>
      <c r="K702" s="2"/>
      <c r="L702" s="2"/>
    </row>
    <row r="703" spans="1:12" x14ac:dyDescent="0.25">
      <c r="A703" s="3" t="s">
        <v>1364</v>
      </c>
      <c r="B703" s="4" t="s">
        <v>2768</v>
      </c>
      <c r="C703" s="2" t="s">
        <v>2769</v>
      </c>
      <c r="D703" s="2" t="s">
        <v>458</v>
      </c>
      <c r="E703" s="2">
        <v>7</v>
      </c>
      <c r="F703" s="32">
        <v>1</v>
      </c>
      <c r="G703" s="17">
        <v>14</v>
      </c>
      <c r="H703" s="41">
        <f>(F703*3)/1.055</f>
        <v>2.8436018957345972</v>
      </c>
      <c r="I703" s="34">
        <f>F703*G703*0.91</f>
        <v>12.74</v>
      </c>
      <c r="J703" s="5"/>
      <c r="K703" s="2"/>
      <c r="L703" s="2"/>
    </row>
    <row r="704" spans="1:12" x14ac:dyDescent="0.25">
      <c r="A704" s="1" t="s">
        <v>1364</v>
      </c>
      <c r="B704" s="6" t="s">
        <v>1368</v>
      </c>
      <c r="C704" t="s">
        <v>1369</v>
      </c>
      <c r="D704" t="s">
        <v>776</v>
      </c>
      <c r="E704">
        <v>11</v>
      </c>
      <c r="F704" s="34">
        <v>1</v>
      </c>
      <c r="G704" s="10">
        <v>15</v>
      </c>
      <c r="H704" s="43">
        <f>(F704*G704*0.5)/1.055</f>
        <v>7.109004739336493</v>
      </c>
      <c r="I704" s="34">
        <f>F704*G704*0.91</f>
        <v>13.65</v>
      </c>
      <c r="J704" s="5"/>
      <c r="K704" s="2"/>
      <c r="L704" s="2"/>
    </row>
    <row r="705" spans="1:12" x14ac:dyDescent="0.25">
      <c r="A705" s="1" t="s">
        <v>1364</v>
      </c>
      <c r="B705" s="6" t="s">
        <v>366</v>
      </c>
      <c r="C705" t="s">
        <v>367</v>
      </c>
      <c r="D705" t="s">
        <v>458</v>
      </c>
      <c r="E705">
        <v>2</v>
      </c>
      <c r="F705" s="34">
        <v>1</v>
      </c>
      <c r="G705" s="10">
        <v>5</v>
      </c>
      <c r="H705" s="43">
        <f>(F705*G705*0.4)/1.055</f>
        <v>1.8957345971563981</v>
      </c>
      <c r="I705" s="34">
        <f>F705*G705*0.91</f>
        <v>4.55</v>
      </c>
      <c r="J705" s="5"/>
      <c r="K705" s="2"/>
      <c r="L705" s="2"/>
    </row>
    <row r="706" spans="1:12" x14ac:dyDescent="0.25">
      <c r="A706" s="28" t="s">
        <v>3300</v>
      </c>
      <c r="B706" s="29" t="s">
        <v>3301</v>
      </c>
      <c r="C706" s="26" t="s">
        <v>3302</v>
      </c>
      <c r="D706" s="26" t="s">
        <v>776</v>
      </c>
      <c r="E706" s="26">
        <v>7</v>
      </c>
      <c r="F706" s="36">
        <v>1</v>
      </c>
      <c r="G706" s="39">
        <v>6.5</v>
      </c>
      <c r="H706" s="42"/>
      <c r="I706" s="36"/>
      <c r="J706" s="5"/>
      <c r="K706" s="5"/>
      <c r="L706" s="2"/>
    </row>
    <row r="707" spans="1:12" x14ac:dyDescent="0.25">
      <c r="A707" s="25" t="s">
        <v>3493</v>
      </c>
      <c r="B707" s="27" t="s">
        <v>3494</v>
      </c>
      <c r="C707" s="24" t="s">
        <v>3495</v>
      </c>
      <c r="D707" s="24" t="s">
        <v>807</v>
      </c>
      <c r="E707" s="24">
        <v>6</v>
      </c>
      <c r="F707" s="35">
        <v>1</v>
      </c>
      <c r="G707" s="38">
        <v>9.9499999999999993</v>
      </c>
      <c r="H707" s="40">
        <f>(F707*G707*0.25)/1.055</f>
        <v>2.3578199052132702</v>
      </c>
      <c r="I707" s="35"/>
      <c r="J707" s="23"/>
      <c r="K707" s="23"/>
      <c r="L707" s="5"/>
    </row>
    <row r="708" spans="1:12" x14ac:dyDescent="0.25">
      <c r="A708" s="28" t="s">
        <v>3223</v>
      </c>
      <c r="B708" s="29" t="s">
        <v>3224</v>
      </c>
      <c r="C708" s="26" t="s">
        <v>3225</v>
      </c>
      <c r="D708" s="26" t="s">
        <v>458</v>
      </c>
      <c r="E708" s="26">
        <v>6</v>
      </c>
      <c r="F708" s="36">
        <v>1</v>
      </c>
      <c r="G708" s="39">
        <v>8.9</v>
      </c>
      <c r="H708" s="40">
        <f>(F708*G708*0.25)/1.055</f>
        <v>2.109004739336493</v>
      </c>
      <c r="I708" s="36"/>
      <c r="J708" s="5"/>
      <c r="K708" s="5"/>
      <c r="L708" s="5"/>
    </row>
    <row r="709" spans="1:12" x14ac:dyDescent="0.25">
      <c r="A709" s="28" t="s">
        <v>3223</v>
      </c>
      <c r="B709" s="29" t="s">
        <v>5217</v>
      </c>
      <c r="C709" s="26" t="s">
        <v>5218</v>
      </c>
      <c r="D709" s="26" t="s">
        <v>458</v>
      </c>
      <c r="E709" s="26">
        <v>6</v>
      </c>
      <c r="F709" s="36">
        <v>1</v>
      </c>
      <c r="G709" s="39">
        <v>9.8000000000000007</v>
      </c>
      <c r="H709" s="40"/>
      <c r="I709" s="36"/>
      <c r="J709" s="5"/>
      <c r="K709" s="5"/>
      <c r="L709" s="5"/>
    </row>
    <row r="710" spans="1:12" x14ac:dyDescent="0.25">
      <c r="A710" s="1" t="s">
        <v>1277</v>
      </c>
      <c r="B710" s="6" t="s">
        <v>4662</v>
      </c>
      <c r="C710" t="s">
        <v>4663</v>
      </c>
      <c r="D710" t="s">
        <v>425</v>
      </c>
      <c r="E710">
        <v>9</v>
      </c>
      <c r="F710" s="34">
        <v>1</v>
      </c>
      <c r="G710" s="10">
        <v>5</v>
      </c>
      <c r="H710" s="43"/>
      <c r="I710" s="34">
        <f t="shared" ref="I710:I725" si="46">F710*G710*0.91</f>
        <v>4.55</v>
      </c>
      <c r="J710" s="5"/>
      <c r="K710" s="5"/>
      <c r="L710" s="2"/>
    </row>
    <row r="711" spans="1:12" x14ac:dyDescent="0.25">
      <c r="A711" s="1" t="s">
        <v>1277</v>
      </c>
      <c r="B711" s="6" t="s">
        <v>480</v>
      </c>
      <c r="C711" t="s">
        <v>481</v>
      </c>
      <c r="D711" t="s">
        <v>458</v>
      </c>
      <c r="E711">
        <v>3</v>
      </c>
      <c r="F711" s="34">
        <v>1</v>
      </c>
      <c r="G711" s="10">
        <v>5</v>
      </c>
      <c r="H711" s="43">
        <f>(F711*G711*0.4)/1.055</f>
        <v>1.8957345971563981</v>
      </c>
      <c r="I711" s="34">
        <f t="shared" si="46"/>
        <v>4.55</v>
      </c>
      <c r="J711" s="2"/>
      <c r="L711" s="23"/>
    </row>
    <row r="712" spans="1:12" x14ac:dyDescent="0.25">
      <c r="A712" s="1" t="s">
        <v>1277</v>
      </c>
      <c r="B712" s="6" t="s">
        <v>4977</v>
      </c>
      <c r="C712" t="s">
        <v>4978</v>
      </c>
      <c r="D712" t="s">
        <v>458</v>
      </c>
      <c r="E712">
        <v>3</v>
      </c>
      <c r="F712" s="34">
        <v>1</v>
      </c>
      <c r="G712" s="10">
        <v>6.95</v>
      </c>
      <c r="H712" s="43"/>
      <c r="I712" s="34">
        <f t="shared" si="46"/>
        <v>6.3245000000000005</v>
      </c>
    </row>
    <row r="713" spans="1:12" x14ac:dyDescent="0.25">
      <c r="A713" s="1" t="s">
        <v>1277</v>
      </c>
      <c r="B713" s="6" t="s">
        <v>4973</v>
      </c>
      <c r="C713" t="s">
        <v>4974</v>
      </c>
      <c r="D713" t="s">
        <v>458</v>
      </c>
      <c r="E713">
        <v>3</v>
      </c>
      <c r="F713" s="34">
        <v>1</v>
      </c>
      <c r="G713" s="10">
        <v>6.95</v>
      </c>
      <c r="H713" s="43"/>
      <c r="I713" s="34">
        <f t="shared" si="46"/>
        <v>6.3245000000000005</v>
      </c>
    </row>
    <row r="714" spans="1:12" x14ac:dyDescent="0.25">
      <c r="A714" s="1" t="s">
        <v>1277</v>
      </c>
      <c r="B714" s="6" t="s">
        <v>4971</v>
      </c>
      <c r="C714" t="s">
        <v>4972</v>
      </c>
      <c r="D714" t="s">
        <v>458</v>
      </c>
      <c r="E714">
        <v>3</v>
      </c>
      <c r="F714" s="34">
        <v>1</v>
      </c>
      <c r="G714" s="10">
        <v>6.95</v>
      </c>
      <c r="H714" s="43"/>
      <c r="I714" s="34">
        <f t="shared" si="46"/>
        <v>6.3245000000000005</v>
      </c>
    </row>
    <row r="715" spans="1:12" x14ac:dyDescent="0.25">
      <c r="A715" s="1" t="s">
        <v>1277</v>
      </c>
      <c r="B715" s="6" t="s">
        <v>4975</v>
      </c>
      <c r="C715" t="s">
        <v>4976</v>
      </c>
      <c r="D715" t="s">
        <v>458</v>
      </c>
      <c r="E715">
        <v>3</v>
      </c>
      <c r="F715" s="34">
        <v>1</v>
      </c>
      <c r="G715" s="10">
        <v>6.95</v>
      </c>
      <c r="H715" s="43"/>
      <c r="I715" s="34">
        <f t="shared" si="46"/>
        <v>6.3245000000000005</v>
      </c>
    </row>
    <row r="716" spans="1:12" x14ac:dyDescent="0.25">
      <c r="A716" s="1" t="s">
        <v>1277</v>
      </c>
      <c r="B716" s="6" t="s">
        <v>4660</v>
      </c>
      <c r="C716" t="s">
        <v>4661</v>
      </c>
      <c r="D716" t="s">
        <v>425</v>
      </c>
      <c r="E716">
        <v>6</v>
      </c>
      <c r="F716" s="34">
        <v>1</v>
      </c>
      <c r="G716" s="10">
        <v>6.5</v>
      </c>
      <c r="H716" s="43"/>
      <c r="I716" s="34">
        <f t="shared" si="46"/>
        <v>5.915</v>
      </c>
    </row>
    <row r="717" spans="1:12" x14ac:dyDescent="0.25">
      <c r="A717" s="1" t="s">
        <v>1277</v>
      </c>
      <c r="B717" s="6" t="s">
        <v>4664</v>
      </c>
      <c r="C717" t="s">
        <v>4665</v>
      </c>
      <c r="D717" t="s">
        <v>425</v>
      </c>
      <c r="E717">
        <v>6</v>
      </c>
      <c r="F717" s="34">
        <v>1</v>
      </c>
      <c r="G717" s="10">
        <v>6.95</v>
      </c>
      <c r="H717" s="43"/>
      <c r="I717" s="34">
        <f t="shared" si="46"/>
        <v>6.3245000000000005</v>
      </c>
      <c r="J717" s="2"/>
    </row>
    <row r="718" spans="1:12" x14ac:dyDescent="0.25">
      <c r="A718" s="1" t="s">
        <v>1277</v>
      </c>
      <c r="B718" s="6" t="s">
        <v>4667</v>
      </c>
      <c r="C718" t="s">
        <v>4668</v>
      </c>
      <c r="D718" t="s">
        <v>425</v>
      </c>
      <c r="E718">
        <v>5</v>
      </c>
      <c r="F718" s="34">
        <v>1</v>
      </c>
      <c r="G718" s="10">
        <v>6.95</v>
      </c>
      <c r="H718" s="43"/>
      <c r="I718" s="34">
        <f t="shared" si="46"/>
        <v>6.3245000000000005</v>
      </c>
    </row>
    <row r="719" spans="1:12" x14ac:dyDescent="0.25">
      <c r="A719" s="1" t="s">
        <v>1277</v>
      </c>
      <c r="B719" s="6" t="s">
        <v>4669</v>
      </c>
      <c r="C719" t="s">
        <v>4670</v>
      </c>
      <c r="D719" t="s">
        <v>425</v>
      </c>
      <c r="E719">
        <v>6</v>
      </c>
      <c r="F719" s="34">
        <v>1</v>
      </c>
      <c r="G719" s="10">
        <v>7.95</v>
      </c>
      <c r="H719" s="43"/>
      <c r="I719" s="34">
        <f t="shared" si="46"/>
        <v>7.2345000000000006</v>
      </c>
      <c r="K719" s="2"/>
    </row>
    <row r="720" spans="1:12" x14ac:dyDescent="0.25">
      <c r="A720" s="1" t="s">
        <v>1277</v>
      </c>
      <c r="B720" s="89">
        <v>9782753023819</v>
      </c>
      <c r="C720" t="s">
        <v>4979</v>
      </c>
      <c r="D720" t="s">
        <v>425</v>
      </c>
      <c r="E720">
        <v>6</v>
      </c>
      <c r="F720" s="34">
        <v>1</v>
      </c>
      <c r="G720" s="10">
        <v>8.5</v>
      </c>
      <c r="H720" s="43"/>
      <c r="I720" s="34">
        <f t="shared" si="46"/>
        <v>7.7350000000000003</v>
      </c>
      <c r="L720" s="2"/>
    </row>
    <row r="721" spans="1:12" x14ac:dyDescent="0.25">
      <c r="A721" s="3" t="s">
        <v>533</v>
      </c>
      <c r="B721" s="4" t="s">
        <v>4476</v>
      </c>
      <c r="C721" s="2" t="s">
        <v>4477</v>
      </c>
      <c r="D721" s="2" t="s">
        <v>425</v>
      </c>
      <c r="E721" s="2">
        <v>8</v>
      </c>
      <c r="F721" s="32">
        <v>1</v>
      </c>
      <c r="G721" s="17">
        <v>7.9</v>
      </c>
      <c r="H721" s="41">
        <f>(F721*G721*0.25)/1.055</f>
        <v>1.8720379146919433</v>
      </c>
      <c r="I721" s="34">
        <f t="shared" si="46"/>
        <v>7.1890000000000009</v>
      </c>
    </row>
    <row r="722" spans="1:12" x14ac:dyDescent="0.25">
      <c r="A722" s="3" t="s">
        <v>533</v>
      </c>
      <c r="B722" s="4" t="s">
        <v>4422</v>
      </c>
      <c r="C722" s="2" t="s">
        <v>4423</v>
      </c>
      <c r="D722" s="2" t="s">
        <v>425</v>
      </c>
      <c r="E722" s="2">
        <v>8</v>
      </c>
      <c r="F722" s="32">
        <v>1</v>
      </c>
      <c r="G722" s="17">
        <v>7.9</v>
      </c>
      <c r="H722" s="41">
        <f>(F722*G722*0.25)/1.055</f>
        <v>1.8720379146919433</v>
      </c>
      <c r="I722" s="34">
        <f t="shared" si="46"/>
        <v>7.1890000000000009</v>
      </c>
    </row>
    <row r="723" spans="1:12" x14ac:dyDescent="0.25">
      <c r="A723" s="3" t="s">
        <v>533</v>
      </c>
      <c r="B723" s="4" t="s">
        <v>2826</v>
      </c>
      <c r="C723" s="2" t="s">
        <v>2301</v>
      </c>
      <c r="D723" s="2" t="s">
        <v>425</v>
      </c>
      <c r="E723" s="2">
        <v>8</v>
      </c>
      <c r="F723" s="32">
        <v>1</v>
      </c>
      <c r="G723" s="17">
        <v>7.9</v>
      </c>
      <c r="H723" s="41">
        <f>(F723*G723*0.25)/1.055</f>
        <v>1.8720379146919433</v>
      </c>
      <c r="I723" s="34">
        <f t="shared" si="46"/>
        <v>7.1890000000000009</v>
      </c>
    </row>
    <row r="724" spans="1:12" x14ac:dyDescent="0.25">
      <c r="A724" s="3" t="s">
        <v>2827</v>
      </c>
      <c r="B724" s="4" t="s">
        <v>2828</v>
      </c>
      <c r="C724" s="2" t="s">
        <v>449</v>
      </c>
      <c r="D724" s="2" t="s">
        <v>425</v>
      </c>
      <c r="E724" s="2">
        <v>7</v>
      </c>
      <c r="F724" s="32">
        <v>1</v>
      </c>
      <c r="G724" s="17">
        <v>15</v>
      </c>
      <c r="H724" s="41"/>
      <c r="I724" s="34">
        <f t="shared" si="46"/>
        <v>13.65</v>
      </c>
    </row>
    <row r="725" spans="1:12" x14ac:dyDescent="0.25">
      <c r="A725" s="1" t="s">
        <v>2829</v>
      </c>
      <c r="B725" s="8" t="s">
        <v>2830</v>
      </c>
      <c r="C725" s="5" t="s">
        <v>2831</v>
      </c>
      <c r="D725" s="5" t="s">
        <v>473</v>
      </c>
      <c r="E725" s="5">
        <v>15</v>
      </c>
      <c r="F725" s="33">
        <v>1</v>
      </c>
      <c r="G725" s="37">
        <v>7.1</v>
      </c>
      <c r="H725" s="42"/>
      <c r="I725" s="34">
        <f t="shared" si="46"/>
        <v>6.4610000000000003</v>
      </c>
    </row>
    <row r="726" spans="1:12" x14ac:dyDescent="0.25">
      <c r="A726" s="1" t="s">
        <v>1311</v>
      </c>
      <c r="B726" s="8" t="s">
        <v>5001</v>
      </c>
      <c r="C726" s="5" t="s">
        <v>5002</v>
      </c>
      <c r="D726" s="5" t="s">
        <v>473</v>
      </c>
      <c r="E726" s="5">
        <v>6</v>
      </c>
      <c r="F726" s="33">
        <v>1</v>
      </c>
      <c r="G726" s="37">
        <v>5.2</v>
      </c>
      <c r="H726" s="42">
        <f>(F726*G726*0.4)/1.055</f>
        <v>1.9715639810426542</v>
      </c>
      <c r="I726" s="42">
        <f>(G726*H726*0.4)/1.055</f>
        <v>3.8870645313447598</v>
      </c>
      <c r="J726" s="80">
        <f>(H726*I726*0.4)/1.055</f>
        <v>2.9056289751612416</v>
      </c>
      <c r="K726" s="80"/>
    </row>
    <row r="727" spans="1:12" x14ac:dyDescent="0.25">
      <c r="A727" s="1" t="s">
        <v>1311</v>
      </c>
      <c r="B727" s="8" t="s">
        <v>3957</v>
      </c>
      <c r="C727" s="5" t="s">
        <v>3958</v>
      </c>
      <c r="D727" s="5" t="s">
        <v>473</v>
      </c>
      <c r="E727" s="5">
        <v>6</v>
      </c>
      <c r="F727" s="33">
        <v>1</v>
      </c>
      <c r="G727" s="37">
        <v>5.6</v>
      </c>
      <c r="H727" s="42">
        <f t="shared" ref="H727:H735" si="47">(F727*G727*0.4)/1.055</f>
        <v>2.1232227488151656</v>
      </c>
      <c r="I727" s="34">
        <f t="shared" ref="I727:I749" si="48">F727*G727*0.91</f>
        <v>5.0960000000000001</v>
      </c>
    </row>
    <row r="728" spans="1:12" x14ac:dyDescent="0.25">
      <c r="A728" s="1" t="s">
        <v>1311</v>
      </c>
      <c r="B728" s="8" t="s">
        <v>5007</v>
      </c>
      <c r="C728" s="5" t="s">
        <v>5008</v>
      </c>
      <c r="D728" s="5" t="s">
        <v>473</v>
      </c>
      <c r="E728" s="5">
        <v>6</v>
      </c>
      <c r="F728" s="33">
        <v>1</v>
      </c>
      <c r="G728" s="37">
        <v>5.7</v>
      </c>
      <c r="H728" s="42">
        <f t="shared" si="47"/>
        <v>2.1611374407582944</v>
      </c>
      <c r="I728" s="34">
        <f t="shared" si="48"/>
        <v>5.1870000000000003</v>
      </c>
      <c r="J728" s="2"/>
      <c r="K728" s="2"/>
      <c r="L728" s="2"/>
    </row>
    <row r="729" spans="1:12" x14ac:dyDescent="0.25">
      <c r="A729" s="1" t="s">
        <v>1311</v>
      </c>
      <c r="B729" s="8" t="s">
        <v>5003</v>
      </c>
      <c r="C729" s="5" t="s">
        <v>5004</v>
      </c>
      <c r="D729" s="5" t="s">
        <v>473</v>
      </c>
      <c r="E729" s="5">
        <v>7</v>
      </c>
      <c r="F729" s="33">
        <v>1</v>
      </c>
      <c r="G729" s="37">
        <v>5.7</v>
      </c>
      <c r="H729" s="42">
        <f t="shared" si="47"/>
        <v>2.1611374407582944</v>
      </c>
      <c r="I729" s="34">
        <f t="shared" si="48"/>
        <v>5.1870000000000003</v>
      </c>
      <c r="L729" s="2"/>
    </row>
    <row r="730" spans="1:12" x14ac:dyDescent="0.25">
      <c r="A730" s="1" t="s">
        <v>1311</v>
      </c>
      <c r="B730" s="8" t="s">
        <v>5103</v>
      </c>
      <c r="C730" s="5" t="s">
        <v>5104</v>
      </c>
      <c r="D730" s="5" t="s">
        <v>473</v>
      </c>
      <c r="E730" s="5">
        <v>7</v>
      </c>
      <c r="F730" s="33">
        <v>1</v>
      </c>
      <c r="G730" s="37">
        <v>6.45</v>
      </c>
      <c r="H730" s="42">
        <f t="shared" si="47"/>
        <v>2.4454976303317539</v>
      </c>
      <c r="I730" s="34">
        <f t="shared" si="48"/>
        <v>5.8695000000000004</v>
      </c>
      <c r="L730" s="2"/>
    </row>
    <row r="731" spans="1:12" x14ac:dyDescent="0.25">
      <c r="A731" s="1" t="s">
        <v>1311</v>
      </c>
      <c r="B731" s="8" t="s">
        <v>2880</v>
      </c>
      <c r="C731" s="5" t="s">
        <v>2881</v>
      </c>
      <c r="D731" s="5" t="s">
        <v>473</v>
      </c>
      <c r="E731" s="5">
        <v>6</v>
      </c>
      <c r="F731" s="33">
        <v>1</v>
      </c>
      <c r="G731" s="37">
        <v>5.5</v>
      </c>
      <c r="H731" s="42">
        <f t="shared" si="47"/>
        <v>2.0853080568720381</v>
      </c>
      <c r="I731" s="34">
        <f t="shared" si="48"/>
        <v>5.0049999999999999</v>
      </c>
    </row>
    <row r="732" spans="1:12" x14ac:dyDescent="0.25">
      <c r="A732" s="1" t="s">
        <v>1311</v>
      </c>
      <c r="B732" s="8" t="s">
        <v>5093</v>
      </c>
      <c r="C732" s="5" t="s">
        <v>5094</v>
      </c>
      <c r="D732" s="5" t="s">
        <v>473</v>
      </c>
      <c r="E732" s="5">
        <v>8</v>
      </c>
      <c r="F732" s="33">
        <v>1</v>
      </c>
      <c r="G732" s="37">
        <v>6.3</v>
      </c>
      <c r="H732" s="42">
        <f t="shared" si="47"/>
        <v>2.3886255924170618</v>
      </c>
      <c r="I732" s="34">
        <f t="shared" si="48"/>
        <v>5.7329999999999997</v>
      </c>
    </row>
    <row r="733" spans="1:12" x14ac:dyDescent="0.25">
      <c r="A733" s="1" t="s">
        <v>1311</v>
      </c>
      <c r="B733" s="8" t="s">
        <v>5005</v>
      </c>
      <c r="C733" s="5" t="s">
        <v>5006</v>
      </c>
      <c r="D733" s="5" t="s">
        <v>473</v>
      </c>
      <c r="E733" s="5">
        <v>8</v>
      </c>
      <c r="F733" s="33">
        <v>1</v>
      </c>
      <c r="G733" s="37">
        <v>5.7</v>
      </c>
      <c r="H733" s="42">
        <f t="shared" si="47"/>
        <v>2.1611374407582944</v>
      </c>
      <c r="I733" s="34">
        <f t="shared" si="48"/>
        <v>5.1870000000000003</v>
      </c>
    </row>
    <row r="734" spans="1:12" x14ac:dyDescent="0.25">
      <c r="A734" s="1" t="s">
        <v>1311</v>
      </c>
      <c r="B734" s="8" t="s">
        <v>5097</v>
      </c>
      <c r="C734" s="5" t="s">
        <v>5098</v>
      </c>
      <c r="D734" s="5" t="s">
        <v>473</v>
      </c>
      <c r="E734" s="5">
        <v>6</v>
      </c>
      <c r="F734" s="33">
        <v>1</v>
      </c>
      <c r="G734" s="37">
        <v>6.1</v>
      </c>
      <c r="H734" s="42">
        <f t="shared" si="47"/>
        <v>2.3127962085308056</v>
      </c>
      <c r="I734" s="34">
        <f t="shared" si="48"/>
        <v>5.5510000000000002</v>
      </c>
    </row>
    <row r="735" spans="1:12" x14ac:dyDescent="0.25">
      <c r="A735" s="1" t="s">
        <v>1311</v>
      </c>
      <c r="B735" s="8" t="s">
        <v>5095</v>
      </c>
      <c r="C735" s="5" t="s">
        <v>5096</v>
      </c>
      <c r="D735" s="5" t="s">
        <v>473</v>
      </c>
      <c r="E735" s="5">
        <v>6</v>
      </c>
      <c r="F735" s="33">
        <v>1</v>
      </c>
      <c r="G735" s="37">
        <v>6.1</v>
      </c>
      <c r="H735" s="42">
        <f t="shared" si="47"/>
        <v>2.3127962085308056</v>
      </c>
      <c r="I735" s="34">
        <f t="shared" si="48"/>
        <v>5.5510000000000002</v>
      </c>
    </row>
    <row r="736" spans="1:12" x14ac:dyDescent="0.25">
      <c r="A736" s="3" t="s">
        <v>221</v>
      </c>
      <c r="B736" s="4" t="s">
        <v>222</v>
      </c>
      <c r="C736" s="2" t="s">
        <v>223</v>
      </c>
      <c r="D736" s="2" t="s">
        <v>425</v>
      </c>
      <c r="E736" s="2"/>
      <c r="F736" s="32">
        <v>1</v>
      </c>
      <c r="G736" s="17">
        <v>14.8</v>
      </c>
      <c r="H736" s="41">
        <f>(F736*G736*0.25)/1.055</f>
        <v>3.5071090047393367</v>
      </c>
      <c r="I736" s="34">
        <f t="shared" si="48"/>
        <v>13.468000000000002</v>
      </c>
    </row>
    <row r="737" spans="1:12" x14ac:dyDescent="0.25">
      <c r="A737" s="3" t="s">
        <v>1588</v>
      </c>
      <c r="B737" s="4" t="s">
        <v>3205</v>
      </c>
      <c r="C737" s="2" t="s">
        <v>3206</v>
      </c>
      <c r="D737" s="2" t="s">
        <v>458</v>
      </c>
      <c r="E737" s="2">
        <v>5</v>
      </c>
      <c r="F737" s="32">
        <v>1</v>
      </c>
      <c r="G737" s="17">
        <v>12</v>
      </c>
      <c r="H737" s="41"/>
      <c r="I737" s="34">
        <f t="shared" si="48"/>
        <v>10.92</v>
      </c>
    </row>
    <row r="738" spans="1:12" x14ac:dyDescent="0.25">
      <c r="A738" s="3" t="s">
        <v>1588</v>
      </c>
      <c r="B738" s="4" t="s">
        <v>3192</v>
      </c>
      <c r="C738" s="2" t="s">
        <v>3191</v>
      </c>
      <c r="D738" s="2" t="s">
        <v>458</v>
      </c>
      <c r="E738" s="2">
        <v>8</v>
      </c>
      <c r="F738" s="32">
        <v>1</v>
      </c>
      <c r="G738" s="17">
        <v>14</v>
      </c>
      <c r="H738" s="41"/>
      <c r="I738" s="34">
        <f t="shared" si="48"/>
        <v>12.74</v>
      </c>
      <c r="L738" s="26"/>
    </row>
    <row r="739" spans="1:12" x14ac:dyDescent="0.25">
      <c r="A739" s="3" t="s">
        <v>1588</v>
      </c>
      <c r="B739" s="4" t="s">
        <v>5210</v>
      </c>
      <c r="C739" s="2" t="s">
        <v>5211</v>
      </c>
      <c r="D739" s="2" t="s">
        <v>458</v>
      </c>
      <c r="E739" s="2">
        <v>8</v>
      </c>
      <c r="F739" s="32">
        <v>1</v>
      </c>
      <c r="G739" s="17">
        <v>12.5</v>
      </c>
      <c r="H739" s="41"/>
      <c r="I739" s="34">
        <f t="shared" si="48"/>
        <v>11.375</v>
      </c>
      <c r="L739" s="26"/>
    </row>
    <row r="740" spans="1:12" x14ac:dyDescent="0.25">
      <c r="A740" s="3" t="s">
        <v>1588</v>
      </c>
      <c r="B740" s="4" t="s">
        <v>5212</v>
      </c>
      <c r="C740" s="2" t="s">
        <v>5213</v>
      </c>
      <c r="D740" s="2" t="s">
        <v>458</v>
      </c>
      <c r="E740" s="2">
        <v>8</v>
      </c>
      <c r="F740" s="32">
        <v>1</v>
      </c>
      <c r="G740" s="17">
        <v>10.5</v>
      </c>
      <c r="H740" s="41"/>
      <c r="I740" s="34">
        <f t="shared" si="48"/>
        <v>9.5549999999999997</v>
      </c>
      <c r="L740" s="26"/>
    </row>
    <row r="741" spans="1:12" x14ac:dyDescent="0.25">
      <c r="A741" s="3" t="s">
        <v>1588</v>
      </c>
      <c r="B741" s="4" t="s">
        <v>5214</v>
      </c>
      <c r="C741" s="2" t="s">
        <v>5215</v>
      </c>
      <c r="D741" s="2" t="s">
        <v>458</v>
      </c>
      <c r="E741" s="2">
        <v>8</v>
      </c>
      <c r="F741" s="32">
        <v>1</v>
      </c>
      <c r="G741" s="17">
        <v>8.5</v>
      </c>
      <c r="H741" s="41"/>
      <c r="I741" s="34">
        <f t="shared" si="48"/>
        <v>7.7350000000000003</v>
      </c>
      <c r="L741" s="26"/>
    </row>
    <row r="742" spans="1:12" x14ac:dyDescent="0.25">
      <c r="A742" s="7" t="s">
        <v>1588</v>
      </c>
      <c r="B742" s="8" t="s">
        <v>3207</v>
      </c>
      <c r="C742" s="5" t="s">
        <v>3208</v>
      </c>
      <c r="D742" s="5" t="s">
        <v>458</v>
      </c>
      <c r="E742" s="5">
        <v>5</v>
      </c>
      <c r="F742" s="33">
        <v>1</v>
      </c>
      <c r="G742" s="37">
        <v>14</v>
      </c>
      <c r="H742" s="42">
        <f>(F742*G742*0.45)/1.055</f>
        <v>5.971563981042654</v>
      </c>
      <c r="I742" s="36">
        <f t="shared" si="48"/>
        <v>12.74</v>
      </c>
      <c r="J742" s="26"/>
      <c r="K742" s="26"/>
      <c r="L742" s="26"/>
    </row>
    <row r="743" spans="1:12" x14ac:dyDescent="0.25">
      <c r="A743" s="7" t="s">
        <v>1588</v>
      </c>
      <c r="B743" s="8" t="s">
        <v>3201</v>
      </c>
      <c r="C743" s="5" t="s">
        <v>3202</v>
      </c>
      <c r="D743" s="5" t="s">
        <v>458</v>
      </c>
      <c r="E743" s="5">
        <v>5</v>
      </c>
      <c r="F743" s="33">
        <v>1</v>
      </c>
      <c r="G743" s="37">
        <v>14</v>
      </c>
      <c r="H743" s="42">
        <f>(F743*G743*0.45)/1.055</f>
        <v>5.971563981042654</v>
      </c>
      <c r="I743" s="36">
        <f t="shared" si="48"/>
        <v>12.74</v>
      </c>
      <c r="J743" s="26"/>
      <c r="K743" s="26"/>
      <c r="L743" s="26"/>
    </row>
    <row r="744" spans="1:12" x14ac:dyDescent="0.25">
      <c r="A744" s="3" t="s">
        <v>1588</v>
      </c>
      <c r="B744" s="4" t="s">
        <v>3189</v>
      </c>
      <c r="C744" s="2" t="s">
        <v>3190</v>
      </c>
      <c r="D744" s="2" t="s">
        <v>458</v>
      </c>
      <c r="E744" s="2">
        <v>6</v>
      </c>
      <c r="F744" s="32">
        <v>1</v>
      </c>
      <c r="G744" s="17">
        <v>11</v>
      </c>
      <c r="H744" s="41"/>
      <c r="I744" s="34">
        <f t="shared" si="48"/>
        <v>10.01</v>
      </c>
      <c r="L744" s="26"/>
    </row>
    <row r="745" spans="1:12" x14ac:dyDescent="0.25">
      <c r="A745" s="3" t="s">
        <v>1588</v>
      </c>
      <c r="B745" s="4" t="s">
        <v>3642</v>
      </c>
      <c r="C745" s="2" t="s">
        <v>3643</v>
      </c>
      <c r="D745" s="2" t="s">
        <v>458</v>
      </c>
      <c r="E745" s="2">
        <v>5</v>
      </c>
      <c r="F745" s="32">
        <v>1</v>
      </c>
      <c r="G745" s="17">
        <v>15</v>
      </c>
      <c r="H745" s="41">
        <f>(F745*G745*0.1)/1.055</f>
        <v>1.4218009478672986</v>
      </c>
      <c r="I745" s="34">
        <f t="shared" si="48"/>
        <v>13.65</v>
      </c>
      <c r="L745" s="26"/>
    </row>
    <row r="746" spans="1:12" x14ac:dyDescent="0.25">
      <c r="A746" s="7" t="s">
        <v>1588</v>
      </c>
      <c r="B746" s="8" t="s">
        <v>3197</v>
      </c>
      <c r="C746" s="5" t="s">
        <v>3198</v>
      </c>
      <c r="D746" s="5" t="s">
        <v>458</v>
      </c>
      <c r="E746" s="5">
        <v>5</v>
      </c>
      <c r="F746" s="33">
        <v>1</v>
      </c>
      <c r="G746" s="37">
        <v>12.2</v>
      </c>
      <c r="H746" s="42">
        <f>(F746*G746*0.45)/1.055</f>
        <v>5.2037914691943135</v>
      </c>
      <c r="I746" s="36">
        <f t="shared" si="48"/>
        <v>11.102</v>
      </c>
      <c r="J746" s="26"/>
      <c r="K746" s="26"/>
    </row>
    <row r="747" spans="1:12" x14ac:dyDescent="0.25">
      <c r="A747" s="3" t="s">
        <v>1588</v>
      </c>
      <c r="B747" s="4" t="s">
        <v>3193</v>
      </c>
      <c r="C747" s="2" t="s">
        <v>3194</v>
      </c>
      <c r="D747" s="2" t="s">
        <v>458</v>
      </c>
      <c r="E747" s="2">
        <v>5</v>
      </c>
      <c r="F747" s="32">
        <v>1</v>
      </c>
      <c r="G747" s="17">
        <v>9.5</v>
      </c>
      <c r="H747" s="41"/>
      <c r="I747" s="34">
        <f t="shared" si="48"/>
        <v>8.6449999999999996</v>
      </c>
    </row>
    <row r="748" spans="1:12" x14ac:dyDescent="0.25">
      <c r="A748" s="1" t="s">
        <v>1246</v>
      </c>
      <c r="B748" s="6" t="s">
        <v>1250</v>
      </c>
      <c r="C748" t="s">
        <v>1251</v>
      </c>
      <c r="D748" s="2" t="s">
        <v>425</v>
      </c>
      <c r="E748" s="2">
        <v>5</v>
      </c>
      <c r="F748" s="34">
        <v>1</v>
      </c>
      <c r="G748" s="10">
        <v>11.5</v>
      </c>
      <c r="H748" s="43">
        <f>(F748*G748*0.64)/1.055</f>
        <v>6.976303317535546</v>
      </c>
      <c r="I748" s="34">
        <f t="shared" si="48"/>
        <v>10.465</v>
      </c>
      <c r="J748" s="2"/>
    </row>
    <row r="749" spans="1:12" x14ac:dyDescent="0.25">
      <c r="A749" s="1" t="s">
        <v>1246</v>
      </c>
      <c r="B749" s="6" t="s">
        <v>1248</v>
      </c>
      <c r="C749" t="s">
        <v>1249</v>
      </c>
      <c r="D749" s="2" t="s">
        <v>425</v>
      </c>
      <c r="E749" s="2">
        <v>5</v>
      </c>
      <c r="F749" s="34">
        <v>1</v>
      </c>
      <c r="G749" s="10">
        <v>11.5</v>
      </c>
      <c r="H749" s="43">
        <f>(F749*G749*0.64)/1.055</f>
        <v>6.976303317535546</v>
      </c>
      <c r="I749" s="34">
        <f t="shared" si="48"/>
        <v>10.465</v>
      </c>
    </row>
    <row r="750" spans="1:12" x14ac:dyDescent="0.25">
      <c r="A750" s="3" t="s">
        <v>4650</v>
      </c>
      <c r="B750" s="53">
        <v>9782841564835</v>
      </c>
      <c r="C750" s="2" t="s">
        <v>4651</v>
      </c>
      <c r="D750" s="2"/>
      <c r="E750" s="2"/>
      <c r="F750" s="32">
        <v>1</v>
      </c>
      <c r="G750" s="17">
        <v>14</v>
      </c>
      <c r="H750" s="41"/>
      <c r="I750" s="34"/>
    </row>
    <row r="751" spans="1:12" x14ac:dyDescent="0.25">
      <c r="A751" s="3" t="s">
        <v>4650</v>
      </c>
      <c r="B751" s="53">
        <v>9782841564897</v>
      </c>
      <c r="C751" s="2" t="s">
        <v>4652</v>
      </c>
      <c r="D751" s="2"/>
      <c r="E751" s="2"/>
      <c r="F751" s="32">
        <v>1</v>
      </c>
      <c r="G751" s="17">
        <v>15</v>
      </c>
      <c r="H751" s="41"/>
      <c r="I751" s="34"/>
    </row>
    <row r="752" spans="1:12" x14ac:dyDescent="0.25">
      <c r="A752" s="3" t="s">
        <v>4650</v>
      </c>
      <c r="B752" s="53">
        <v>9782841564262</v>
      </c>
      <c r="C752" s="2" t="s">
        <v>4653</v>
      </c>
      <c r="D752" s="2"/>
      <c r="E752" s="2"/>
      <c r="F752" s="32">
        <v>1</v>
      </c>
      <c r="G752" s="17">
        <v>14</v>
      </c>
      <c r="H752" s="41"/>
      <c r="I752" s="34"/>
    </row>
    <row r="753" spans="1:12" x14ac:dyDescent="0.25">
      <c r="A753" s="3" t="s">
        <v>4650</v>
      </c>
      <c r="B753" s="53">
        <v>9782841564255</v>
      </c>
      <c r="C753" s="2" t="s">
        <v>4654</v>
      </c>
      <c r="D753" s="2"/>
      <c r="E753" s="2"/>
      <c r="F753" s="32">
        <v>1</v>
      </c>
      <c r="G753" s="17">
        <v>13</v>
      </c>
      <c r="H753" s="41"/>
      <c r="I753" s="34"/>
    </row>
    <row r="754" spans="1:12" x14ac:dyDescent="0.25">
      <c r="A754" s="3" t="s">
        <v>4650</v>
      </c>
      <c r="B754" s="53">
        <v>9782841561599</v>
      </c>
      <c r="C754" s="2" t="s">
        <v>4655</v>
      </c>
      <c r="D754" s="2"/>
      <c r="E754" s="2"/>
      <c r="F754" s="32">
        <v>1</v>
      </c>
      <c r="G754" s="17">
        <v>10.98</v>
      </c>
      <c r="H754" s="41"/>
      <c r="I754" s="34"/>
    </row>
    <row r="755" spans="1:12" x14ac:dyDescent="0.25">
      <c r="A755" s="3" t="s">
        <v>4650</v>
      </c>
      <c r="B755" s="53">
        <v>9782841563678</v>
      </c>
      <c r="C755" s="2" t="s">
        <v>4656</v>
      </c>
      <c r="D755" s="2"/>
      <c r="E755" s="2"/>
      <c r="F755" s="32">
        <v>1</v>
      </c>
      <c r="G755" s="17">
        <v>10.98</v>
      </c>
      <c r="H755" s="41"/>
      <c r="I755" s="34"/>
    </row>
    <row r="756" spans="1:12" x14ac:dyDescent="0.25">
      <c r="A756" s="3" t="s">
        <v>4650</v>
      </c>
      <c r="B756" s="53">
        <v>9782841567577</v>
      </c>
      <c r="C756" s="2" t="s">
        <v>4657</v>
      </c>
      <c r="D756" s="2"/>
      <c r="E756" s="2"/>
      <c r="F756" s="32">
        <v>1</v>
      </c>
      <c r="G756" s="17">
        <v>10.5</v>
      </c>
      <c r="H756" s="41"/>
      <c r="I756" s="34"/>
    </row>
    <row r="757" spans="1:12" x14ac:dyDescent="0.25">
      <c r="A757" s="3" t="s">
        <v>764</v>
      </c>
      <c r="B757" s="4" t="s">
        <v>765</v>
      </c>
      <c r="C757" s="2" t="s">
        <v>766</v>
      </c>
      <c r="D757" s="2" t="s">
        <v>425</v>
      </c>
      <c r="E757" s="2">
        <v>7</v>
      </c>
      <c r="F757" s="32">
        <v>1</v>
      </c>
      <c r="G757" s="17">
        <v>17</v>
      </c>
      <c r="H757" s="41">
        <f>(F757*G757*0.25)/1.055</f>
        <v>4.028436018957346</v>
      </c>
      <c r="I757" s="34">
        <f>F757*G757*0.91</f>
        <v>15.47</v>
      </c>
    </row>
    <row r="758" spans="1:12" x14ac:dyDescent="0.25">
      <c r="A758" s="21" t="s">
        <v>3244</v>
      </c>
      <c r="B758" s="22" t="s">
        <v>4673</v>
      </c>
      <c r="C758" s="23" t="s">
        <v>4674</v>
      </c>
      <c r="D758" s="23" t="s">
        <v>463</v>
      </c>
      <c r="E758" s="23">
        <v>8</v>
      </c>
      <c r="F758" s="31">
        <v>1</v>
      </c>
      <c r="G758" s="30">
        <v>16.899999999999999</v>
      </c>
      <c r="H758" s="40">
        <f>(F758*G758*0.25)/1.055</f>
        <v>4.0047393364928912</v>
      </c>
      <c r="I758" s="35"/>
      <c r="J758" s="24"/>
      <c r="K758" s="24"/>
      <c r="L758" s="24"/>
    </row>
    <row r="759" spans="1:12" x14ac:dyDescent="0.25">
      <c r="A759" s="21" t="s">
        <v>3244</v>
      </c>
      <c r="B759" s="22" t="s">
        <v>3245</v>
      </c>
      <c r="C759" s="23" t="s">
        <v>3246</v>
      </c>
      <c r="D759" s="23" t="s">
        <v>463</v>
      </c>
      <c r="E759" s="23">
        <v>8</v>
      </c>
      <c r="F759" s="31">
        <v>1</v>
      </c>
      <c r="G759" s="30">
        <v>14.9</v>
      </c>
      <c r="H759" s="40">
        <f>(F759*G759*0.25)/1.055</f>
        <v>3.5308056872037916</v>
      </c>
      <c r="I759" s="35"/>
      <c r="J759" s="24"/>
      <c r="K759" s="24"/>
      <c r="L759" s="24"/>
    </row>
    <row r="760" spans="1:12" x14ac:dyDescent="0.25">
      <c r="A760" s="7" t="s">
        <v>3244</v>
      </c>
      <c r="B760" s="8" t="s">
        <v>3247</v>
      </c>
      <c r="C760" s="5" t="s">
        <v>3248</v>
      </c>
      <c r="D760" s="5" t="s">
        <v>458</v>
      </c>
      <c r="E760" s="5">
        <v>11</v>
      </c>
      <c r="F760" s="33">
        <v>1</v>
      </c>
      <c r="G760" s="37">
        <v>19.5</v>
      </c>
      <c r="H760" s="42">
        <f>(F760*G760*0.25)/1.055</f>
        <v>4.6208530805687209</v>
      </c>
      <c r="I760" s="36"/>
      <c r="J760" s="26"/>
      <c r="K760" s="26"/>
      <c r="L760" s="26"/>
    </row>
    <row r="761" spans="1:12" s="24" customFormat="1" x14ac:dyDescent="0.25">
      <c r="A761" s="3" t="s">
        <v>295</v>
      </c>
      <c r="B761" s="4" t="s">
        <v>2901</v>
      </c>
      <c r="C761" s="2" t="s">
        <v>2902</v>
      </c>
      <c r="D761" s="2" t="s">
        <v>458</v>
      </c>
      <c r="E761" s="2">
        <v>5</v>
      </c>
      <c r="F761" s="32">
        <v>1</v>
      </c>
      <c r="G761" s="17">
        <v>6.9</v>
      </c>
      <c r="H761" s="41">
        <f t="shared" ref="H761:H768" si="49">(F761*G761*0.15)/1.055</f>
        <v>0.98104265402843605</v>
      </c>
      <c r="I761" s="34">
        <f t="shared" ref="I761:I768" si="50">F761*G761*0.91</f>
        <v>6.2790000000000008</v>
      </c>
      <c r="J761"/>
      <c r="K761"/>
      <c r="L761"/>
    </row>
    <row r="762" spans="1:12" x14ac:dyDescent="0.25">
      <c r="A762" s="3" t="s">
        <v>295</v>
      </c>
      <c r="B762" s="4" t="s">
        <v>3280</v>
      </c>
      <c r="C762" s="2" t="s">
        <v>3281</v>
      </c>
      <c r="D762" s="2" t="s">
        <v>458</v>
      </c>
      <c r="E762" s="2">
        <v>4</v>
      </c>
      <c r="F762" s="32">
        <v>1</v>
      </c>
      <c r="G762" s="17">
        <v>12.9</v>
      </c>
      <c r="H762" s="41">
        <f t="shared" si="49"/>
        <v>1.8341232227488153</v>
      </c>
      <c r="I762" s="34">
        <f t="shared" si="50"/>
        <v>11.739000000000001</v>
      </c>
    </row>
    <row r="763" spans="1:12" x14ac:dyDescent="0.25">
      <c r="A763" s="3" t="s">
        <v>295</v>
      </c>
      <c r="B763" s="4" t="s">
        <v>3286</v>
      </c>
      <c r="C763" s="2" t="s">
        <v>3287</v>
      </c>
      <c r="D763" s="2" t="s">
        <v>458</v>
      </c>
      <c r="E763" s="2">
        <v>5</v>
      </c>
      <c r="F763" s="32">
        <v>1</v>
      </c>
      <c r="G763" s="17">
        <v>14.9</v>
      </c>
      <c r="H763" s="41">
        <f t="shared" si="49"/>
        <v>2.1184834123222749</v>
      </c>
      <c r="I763" s="34">
        <f t="shared" si="50"/>
        <v>13.559000000000001</v>
      </c>
    </row>
    <row r="764" spans="1:12" x14ac:dyDescent="0.25">
      <c r="A764" s="3" t="s">
        <v>295</v>
      </c>
      <c r="B764" s="4" t="s">
        <v>3276</v>
      </c>
      <c r="C764" s="2" t="s">
        <v>3277</v>
      </c>
      <c r="D764" s="2" t="s">
        <v>458</v>
      </c>
      <c r="E764" s="2">
        <v>4</v>
      </c>
      <c r="F764" s="32">
        <v>1</v>
      </c>
      <c r="G764" s="17">
        <v>12.9</v>
      </c>
      <c r="H764" s="41">
        <f t="shared" si="49"/>
        <v>1.8341232227488153</v>
      </c>
      <c r="I764" s="34">
        <f t="shared" si="50"/>
        <v>11.739000000000001</v>
      </c>
    </row>
    <row r="765" spans="1:12" x14ac:dyDescent="0.25">
      <c r="A765" s="3" t="s">
        <v>295</v>
      </c>
      <c r="B765" s="4" t="s">
        <v>4771</v>
      </c>
      <c r="C765" s="2" t="s">
        <v>4772</v>
      </c>
      <c r="D765" s="2" t="s">
        <v>458</v>
      </c>
      <c r="E765" s="2">
        <v>4</v>
      </c>
      <c r="F765" s="32">
        <v>1</v>
      </c>
      <c r="G765" s="17">
        <v>9.9</v>
      </c>
      <c r="H765" s="41">
        <f t="shared" si="49"/>
        <v>1.4075829383886258</v>
      </c>
      <c r="I765" s="34">
        <f t="shared" si="50"/>
        <v>9.0090000000000003</v>
      </c>
    </row>
    <row r="766" spans="1:12" x14ac:dyDescent="0.25">
      <c r="A766" s="3" t="s">
        <v>295</v>
      </c>
      <c r="B766" s="4" t="s">
        <v>3297</v>
      </c>
      <c r="C766" s="2" t="s">
        <v>567</v>
      </c>
      <c r="D766" s="2" t="s">
        <v>458</v>
      </c>
      <c r="E766" s="2">
        <v>5</v>
      </c>
      <c r="F766" s="32">
        <v>1</v>
      </c>
      <c r="G766" s="17">
        <v>18.899999999999999</v>
      </c>
      <c r="H766" s="41">
        <f t="shared" si="49"/>
        <v>2.687203791469194</v>
      </c>
      <c r="I766" s="34">
        <f t="shared" si="50"/>
        <v>17.198999999999998</v>
      </c>
    </row>
    <row r="767" spans="1:12" x14ac:dyDescent="0.25">
      <c r="A767" s="3" t="s">
        <v>295</v>
      </c>
      <c r="B767" s="4" t="s">
        <v>3295</v>
      </c>
      <c r="C767" s="2" t="s">
        <v>3296</v>
      </c>
      <c r="D767" s="2" t="s">
        <v>458</v>
      </c>
      <c r="E767" s="2">
        <v>5</v>
      </c>
      <c r="F767" s="32">
        <v>1</v>
      </c>
      <c r="G767" s="17">
        <v>18.899999999999999</v>
      </c>
      <c r="H767" s="41">
        <f t="shared" si="49"/>
        <v>2.687203791469194</v>
      </c>
      <c r="I767" s="34">
        <f t="shared" si="50"/>
        <v>17.198999999999998</v>
      </c>
    </row>
    <row r="768" spans="1:12" x14ac:dyDescent="0.25">
      <c r="A768" s="3" t="s">
        <v>295</v>
      </c>
      <c r="B768" s="4" t="s">
        <v>2912</v>
      </c>
      <c r="C768" s="2" t="s">
        <v>2913</v>
      </c>
      <c r="D768" s="2" t="s">
        <v>458</v>
      </c>
      <c r="E768" s="2">
        <v>5</v>
      </c>
      <c r="F768" s="32">
        <v>1</v>
      </c>
      <c r="G768" s="17">
        <v>6.9</v>
      </c>
      <c r="H768" s="41">
        <f t="shared" si="49"/>
        <v>0.98104265402843605</v>
      </c>
      <c r="I768" s="34">
        <f t="shared" si="50"/>
        <v>6.2790000000000008</v>
      </c>
    </row>
    <row r="769" spans="1:12" x14ac:dyDescent="0.25">
      <c r="A769" s="3" t="s">
        <v>3444</v>
      </c>
      <c r="B769" s="4" t="s">
        <v>3450</v>
      </c>
      <c r="C769" s="2" t="s">
        <v>3449</v>
      </c>
      <c r="D769" s="2" t="s">
        <v>3184</v>
      </c>
      <c r="E769" s="2">
        <v>7</v>
      </c>
      <c r="F769" s="32">
        <v>1</v>
      </c>
      <c r="G769" s="17">
        <v>1.5</v>
      </c>
      <c r="H769" s="41">
        <f>(F769*0.75)/1.055</f>
        <v>0.7109004739336493</v>
      </c>
      <c r="I769" s="34"/>
    </row>
    <row r="770" spans="1:12" x14ac:dyDescent="0.25">
      <c r="A770" s="21" t="s">
        <v>2914</v>
      </c>
      <c r="B770" s="22" t="s">
        <v>4284</v>
      </c>
      <c r="C770" s="23" t="s">
        <v>4285</v>
      </c>
      <c r="D770" s="23" t="s">
        <v>458</v>
      </c>
      <c r="E770" s="23">
        <v>3</v>
      </c>
      <c r="F770" s="31">
        <v>1</v>
      </c>
      <c r="G770" s="30">
        <v>15</v>
      </c>
      <c r="H770" s="40">
        <f>(F770*G770*0.25)/1.055</f>
        <v>3.5545023696682465</v>
      </c>
      <c r="I770" s="34">
        <f t="shared" ref="I770:I801" si="51">F770*G770*0.91</f>
        <v>13.65</v>
      </c>
    </row>
    <row r="771" spans="1:12" x14ac:dyDescent="0.25">
      <c r="A771" s="21" t="s">
        <v>2914</v>
      </c>
      <c r="B771" s="22" t="s">
        <v>4276</v>
      </c>
      <c r="C771" s="23" t="s">
        <v>4277</v>
      </c>
      <c r="D771" s="23" t="s">
        <v>458</v>
      </c>
      <c r="E771" s="23">
        <v>3</v>
      </c>
      <c r="F771" s="31">
        <v>1</v>
      </c>
      <c r="G771" s="30">
        <v>10</v>
      </c>
      <c r="H771" s="40">
        <f>(F771*G771*0.25)/1.055</f>
        <v>2.3696682464454977</v>
      </c>
      <c r="I771" s="34">
        <f t="shared" si="51"/>
        <v>9.1</v>
      </c>
    </row>
    <row r="772" spans="1:12" x14ac:dyDescent="0.25">
      <c r="A772" s="21" t="s">
        <v>2914</v>
      </c>
      <c r="B772" s="22" t="s">
        <v>4387</v>
      </c>
      <c r="C772" s="23" t="s">
        <v>4388</v>
      </c>
      <c r="D772" s="23" t="s">
        <v>458</v>
      </c>
      <c r="E772" s="23">
        <v>6</v>
      </c>
      <c r="F772" s="31">
        <v>1</v>
      </c>
      <c r="G772" s="30">
        <v>13</v>
      </c>
      <c r="H772" s="40">
        <f>(F772*G772*0.25)/1.055</f>
        <v>3.080568720379147</v>
      </c>
      <c r="I772" s="34">
        <f t="shared" si="51"/>
        <v>11.83</v>
      </c>
    </row>
    <row r="773" spans="1:12" x14ac:dyDescent="0.25">
      <c r="A773" s="21" t="s">
        <v>2914</v>
      </c>
      <c r="B773" s="22" t="s">
        <v>4252</v>
      </c>
      <c r="C773" s="23" t="s">
        <v>4253</v>
      </c>
      <c r="D773" s="23" t="s">
        <v>807</v>
      </c>
      <c r="E773" s="23">
        <v>9</v>
      </c>
      <c r="F773" s="31">
        <v>1</v>
      </c>
      <c r="G773" s="30">
        <v>12</v>
      </c>
      <c r="H773" s="40">
        <f>(F773*G773*0.25)/1.055</f>
        <v>2.8436018957345972</v>
      </c>
      <c r="I773" s="34">
        <f t="shared" si="51"/>
        <v>10.92</v>
      </c>
    </row>
    <row r="774" spans="1:12" x14ac:dyDescent="0.25">
      <c r="A774" s="7" t="s">
        <v>2914</v>
      </c>
      <c r="B774" s="8" t="s">
        <v>4258</v>
      </c>
      <c r="C774" s="5" t="s">
        <v>4259</v>
      </c>
      <c r="D774" s="5" t="s">
        <v>473</v>
      </c>
      <c r="E774" s="5">
        <v>6</v>
      </c>
      <c r="F774" s="33">
        <v>1</v>
      </c>
      <c r="G774" s="37">
        <v>11.5</v>
      </c>
      <c r="H774" s="42"/>
      <c r="I774" s="34">
        <f t="shared" si="51"/>
        <v>10.465</v>
      </c>
    </row>
    <row r="775" spans="1:12" x14ac:dyDescent="0.25">
      <c r="A775" s="7" t="s">
        <v>2914</v>
      </c>
      <c r="B775" s="8" t="s">
        <v>4359</v>
      </c>
      <c r="C775" s="5" t="s">
        <v>4360</v>
      </c>
      <c r="D775" s="5" t="s">
        <v>473</v>
      </c>
      <c r="E775" s="5">
        <v>6</v>
      </c>
      <c r="F775" s="33">
        <v>1</v>
      </c>
      <c r="G775" s="37">
        <v>18</v>
      </c>
      <c r="H775" s="42"/>
      <c r="I775" s="34">
        <f t="shared" si="51"/>
        <v>16.38</v>
      </c>
    </row>
    <row r="776" spans="1:12" s="24" customFormat="1" x14ac:dyDescent="0.25">
      <c r="A776" s="21" t="s">
        <v>2914</v>
      </c>
      <c r="B776" s="22" t="s">
        <v>4290</v>
      </c>
      <c r="C776" s="23" t="s">
        <v>4291</v>
      </c>
      <c r="D776" s="23" t="s">
        <v>458</v>
      </c>
      <c r="E776" s="23">
        <v>3</v>
      </c>
      <c r="F776" s="31">
        <v>1</v>
      </c>
      <c r="G776" s="30">
        <v>6.9</v>
      </c>
      <c r="H776" s="40">
        <f>(F776*G776*0.25)/1.055</f>
        <v>1.6350710900473935</v>
      </c>
      <c r="I776" s="34">
        <f t="shared" si="51"/>
        <v>6.2790000000000008</v>
      </c>
      <c r="J776"/>
      <c r="K776"/>
      <c r="L776"/>
    </row>
    <row r="777" spans="1:12" x14ac:dyDescent="0.25">
      <c r="A777" s="21" t="s">
        <v>2914</v>
      </c>
      <c r="B777" s="22" t="s">
        <v>4268</v>
      </c>
      <c r="C777" s="23" t="s">
        <v>4269</v>
      </c>
      <c r="D777" s="23" t="s">
        <v>458</v>
      </c>
      <c r="E777" s="23">
        <v>3</v>
      </c>
      <c r="F777" s="31">
        <v>1</v>
      </c>
      <c r="G777" s="30">
        <v>13.5</v>
      </c>
      <c r="H777" s="40">
        <f>(F777*G777*0.25)/1.055</f>
        <v>3.1990521327014219</v>
      </c>
      <c r="I777" s="34">
        <f t="shared" si="51"/>
        <v>12.285</v>
      </c>
    </row>
    <row r="778" spans="1:12" x14ac:dyDescent="0.25">
      <c r="A778" s="21" t="s">
        <v>2914</v>
      </c>
      <c r="B778" s="22" t="s">
        <v>4262</v>
      </c>
      <c r="C778" s="23" t="s">
        <v>4263</v>
      </c>
      <c r="D778" s="23" t="s">
        <v>458</v>
      </c>
      <c r="E778" s="23">
        <v>3</v>
      </c>
      <c r="F778" s="31">
        <v>1</v>
      </c>
      <c r="G778" s="30">
        <v>11.5</v>
      </c>
      <c r="H778" s="40">
        <f>(F778*G778*0.25)/1.055</f>
        <v>2.7251184834123223</v>
      </c>
      <c r="I778" s="34">
        <f t="shared" si="51"/>
        <v>10.465</v>
      </c>
    </row>
    <row r="779" spans="1:12" x14ac:dyDescent="0.25">
      <c r="A779" s="21" t="s">
        <v>2914</v>
      </c>
      <c r="B779" s="22" t="s">
        <v>4282</v>
      </c>
      <c r="C779" s="23" t="s">
        <v>4283</v>
      </c>
      <c r="D779" s="23" t="s">
        <v>458</v>
      </c>
      <c r="E779" s="23">
        <v>3</v>
      </c>
      <c r="F779" s="31">
        <v>1</v>
      </c>
      <c r="G779" s="30">
        <v>14</v>
      </c>
      <c r="H779" s="40">
        <f>(F779*G779*0.25)/1.055</f>
        <v>3.3175355450236967</v>
      </c>
      <c r="I779" s="34">
        <f t="shared" si="51"/>
        <v>12.74</v>
      </c>
    </row>
    <row r="780" spans="1:12" x14ac:dyDescent="0.25">
      <c r="A780" s="7" t="s">
        <v>2914</v>
      </c>
      <c r="B780" s="8" t="s">
        <v>4292</v>
      </c>
      <c r="C780" s="5" t="s">
        <v>4293</v>
      </c>
      <c r="D780" s="5" t="s">
        <v>458</v>
      </c>
      <c r="E780" s="5">
        <v>4</v>
      </c>
      <c r="F780" s="33">
        <v>1</v>
      </c>
      <c r="G780" s="37">
        <v>5.9</v>
      </c>
      <c r="H780" s="42">
        <f>(F780*G780*0.4)/1.055</f>
        <v>2.2369668246445502</v>
      </c>
      <c r="I780" s="34">
        <f t="shared" si="51"/>
        <v>5.3690000000000007</v>
      </c>
    </row>
    <row r="781" spans="1:12" x14ac:dyDescent="0.25">
      <c r="A781" s="21" t="s">
        <v>2914</v>
      </c>
      <c r="B781" s="22" t="s">
        <v>4278</v>
      </c>
      <c r="C781" s="23" t="s">
        <v>4279</v>
      </c>
      <c r="D781" s="23" t="s">
        <v>458</v>
      </c>
      <c r="E781" s="23">
        <v>3</v>
      </c>
      <c r="F781" s="31">
        <v>1</v>
      </c>
      <c r="G781" s="30">
        <v>8.5</v>
      </c>
      <c r="H781" s="40">
        <f>(F781*G781*0.25)/1.055</f>
        <v>2.014218009478673</v>
      </c>
      <c r="I781" s="34">
        <f t="shared" si="51"/>
        <v>7.7350000000000003</v>
      </c>
    </row>
    <row r="782" spans="1:12" x14ac:dyDescent="0.25">
      <c r="A782" s="21" t="s">
        <v>2914</v>
      </c>
      <c r="B782" s="22" t="s">
        <v>4270</v>
      </c>
      <c r="C782" s="23" t="s">
        <v>4271</v>
      </c>
      <c r="D782" s="23" t="s">
        <v>458</v>
      </c>
      <c r="E782" s="23">
        <v>9</v>
      </c>
      <c r="F782" s="31">
        <v>1</v>
      </c>
      <c r="G782" s="30">
        <v>13.5</v>
      </c>
      <c r="H782" s="40">
        <f>(F782*G782*0.25)/1.055</f>
        <v>3.1990521327014219</v>
      </c>
      <c r="I782" s="34">
        <f t="shared" si="51"/>
        <v>12.285</v>
      </c>
    </row>
    <row r="783" spans="1:12" x14ac:dyDescent="0.25">
      <c r="A783" s="7" t="s">
        <v>2914</v>
      </c>
      <c r="B783" s="8" t="s">
        <v>4280</v>
      </c>
      <c r="C783" s="5" t="s">
        <v>4281</v>
      </c>
      <c r="D783" s="5" t="s">
        <v>458</v>
      </c>
      <c r="E783" s="5">
        <v>4</v>
      </c>
      <c r="F783" s="33">
        <v>1</v>
      </c>
      <c r="G783" s="37">
        <v>10</v>
      </c>
      <c r="H783" s="42"/>
      <c r="I783" s="34">
        <f t="shared" si="51"/>
        <v>9.1</v>
      </c>
    </row>
    <row r="784" spans="1:12" x14ac:dyDescent="0.25">
      <c r="A784" s="7" t="s">
        <v>2914</v>
      </c>
      <c r="B784" s="8" t="s">
        <v>5040</v>
      </c>
      <c r="C784" s="5" t="s">
        <v>5041</v>
      </c>
      <c r="D784" s="5" t="s">
        <v>458</v>
      </c>
      <c r="E784" s="5">
        <v>4</v>
      </c>
      <c r="F784" s="33">
        <v>1</v>
      </c>
      <c r="G784" s="37">
        <v>12.5</v>
      </c>
      <c r="H784" s="42"/>
      <c r="I784" s="34">
        <f t="shared" si="51"/>
        <v>11.375</v>
      </c>
    </row>
    <row r="785" spans="1:12" x14ac:dyDescent="0.25">
      <c r="A785" s="7" t="s">
        <v>2914</v>
      </c>
      <c r="B785" s="8" t="s">
        <v>4363</v>
      </c>
      <c r="C785" s="5" t="s">
        <v>4364</v>
      </c>
      <c r="D785" s="5" t="s">
        <v>458</v>
      </c>
      <c r="E785" s="5">
        <v>4</v>
      </c>
      <c r="F785" s="33">
        <v>1</v>
      </c>
      <c r="G785" s="37">
        <v>13.5</v>
      </c>
      <c r="H785" s="42"/>
      <c r="I785" s="34">
        <f t="shared" si="51"/>
        <v>12.285</v>
      </c>
    </row>
    <row r="786" spans="1:12" x14ac:dyDescent="0.25">
      <c r="A786" s="7" t="s">
        <v>2914</v>
      </c>
      <c r="B786" s="8" t="s">
        <v>5140</v>
      </c>
      <c r="C786" s="5" t="s">
        <v>5141</v>
      </c>
      <c r="D786" s="5" t="s">
        <v>458</v>
      </c>
      <c r="E786" s="5">
        <v>4</v>
      </c>
      <c r="F786" s="33">
        <v>1</v>
      </c>
      <c r="G786" s="37">
        <v>14.5</v>
      </c>
      <c r="H786" s="42"/>
      <c r="I786" s="34">
        <f t="shared" si="51"/>
        <v>13.195</v>
      </c>
    </row>
    <row r="787" spans="1:12" x14ac:dyDescent="0.25">
      <c r="A787" s="7" t="s">
        <v>2914</v>
      </c>
      <c r="B787" s="8" t="s">
        <v>4352</v>
      </c>
      <c r="C787" s="5" t="s">
        <v>3144</v>
      </c>
      <c r="D787" s="5" t="s">
        <v>458</v>
      </c>
      <c r="E787" s="5">
        <v>4</v>
      </c>
      <c r="F787" s="33">
        <v>1</v>
      </c>
      <c r="G787" s="37">
        <v>7.5</v>
      </c>
      <c r="H787" s="42"/>
      <c r="I787" s="34">
        <f t="shared" si="51"/>
        <v>6.8250000000000002</v>
      </c>
    </row>
    <row r="788" spans="1:12" x14ac:dyDescent="0.25">
      <c r="A788" s="21" t="s">
        <v>2914</v>
      </c>
      <c r="B788" s="22" t="s">
        <v>4264</v>
      </c>
      <c r="C788" s="23" t="s">
        <v>4265</v>
      </c>
      <c r="D788" s="23" t="s">
        <v>458</v>
      </c>
      <c r="E788" s="23">
        <v>9</v>
      </c>
      <c r="F788" s="31">
        <v>1</v>
      </c>
      <c r="G788" s="30">
        <v>9</v>
      </c>
      <c r="H788" s="40">
        <f>(F788*G788*0.25)/1.055</f>
        <v>2.1327014218009479</v>
      </c>
      <c r="I788" s="34">
        <f t="shared" si="51"/>
        <v>8.19</v>
      </c>
    </row>
    <row r="789" spans="1:12" x14ac:dyDescent="0.25">
      <c r="A789" s="21" t="s">
        <v>2914</v>
      </c>
      <c r="B789" s="22" t="s">
        <v>4389</v>
      </c>
      <c r="C789" s="23" t="s">
        <v>4390</v>
      </c>
      <c r="D789" s="23" t="s">
        <v>458</v>
      </c>
      <c r="E789" s="23">
        <v>9</v>
      </c>
      <c r="F789" s="31">
        <v>1</v>
      </c>
      <c r="G789" s="30">
        <v>18</v>
      </c>
      <c r="H789" s="40">
        <f>(F789*G789*0.25)/1.055</f>
        <v>4.2654028436018958</v>
      </c>
      <c r="I789" s="34">
        <f t="shared" si="51"/>
        <v>16.38</v>
      </c>
    </row>
    <row r="790" spans="1:12" x14ac:dyDescent="0.25">
      <c r="A790" s="7" t="s">
        <v>2914</v>
      </c>
      <c r="B790" s="8" t="s">
        <v>4361</v>
      </c>
      <c r="C790" s="5" t="s">
        <v>4362</v>
      </c>
      <c r="D790" s="5" t="s">
        <v>458</v>
      </c>
      <c r="E790" s="5">
        <v>4</v>
      </c>
      <c r="F790" s="33">
        <v>1</v>
      </c>
      <c r="G790" s="37">
        <v>14.9</v>
      </c>
      <c r="H790" s="42"/>
      <c r="I790" s="34">
        <f t="shared" si="51"/>
        <v>13.559000000000001</v>
      </c>
    </row>
    <row r="791" spans="1:12" x14ac:dyDescent="0.25">
      <c r="A791" s="21" t="s">
        <v>2914</v>
      </c>
      <c r="B791" s="22" t="s">
        <v>4256</v>
      </c>
      <c r="C791" s="23" t="s">
        <v>4257</v>
      </c>
      <c r="D791" s="23" t="s">
        <v>458</v>
      </c>
      <c r="E791" s="23">
        <v>9</v>
      </c>
      <c r="F791" s="31">
        <v>1</v>
      </c>
      <c r="G791" s="30">
        <v>15</v>
      </c>
      <c r="H791" s="40">
        <f>(F791*G791*0.25)/1.055</f>
        <v>3.5545023696682465</v>
      </c>
      <c r="I791" s="34">
        <f t="shared" si="51"/>
        <v>13.65</v>
      </c>
    </row>
    <row r="792" spans="1:12" x14ac:dyDescent="0.25">
      <c r="A792" s="21" t="s">
        <v>2914</v>
      </c>
      <c r="B792" s="22" t="s">
        <v>2921</v>
      </c>
      <c r="C792" s="23" t="s">
        <v>2922</v>
      </c>
      <c r="D792" s="23" t="s">
        <v>458</v>
      </c>
      <c r="E792" s="23">
        <v>9</v>
      </c>
      <c r="F792" s="31">
        <v>1</v>
      </c>
      <c r="G792" s="30">
        <v>14</v>
      </c>
      <c r="H792" s="40">
        <f>(F792*G792*0.25)/1.055</f>
        <v>3.3175355450236967</v>
      </c>
      <c r="I792" s="34">
        <f t="shared" si="51"/>
        <v>12.74</v>
      </c>
    </row>
    <row r="793" spans="1:12" x14ac:dyDescent="0.25">
      <c r="A793" s="21" t="s">
        <v>2914</v>
      </c>
      <c r="B793" s="22" t="s">
        <v>4274</v>
      </c>
      <c r="C793" s="23" t="s">
        <v>4275</v>
      </c>
      <c r="D793" s="23" t="s">
        <v>458</v>
      </c>
      <c r="E793" s="23">
        <v>4</v>
      </c>
      <c r="F793" s="31">
        <v>1</v>
      </c>
      <c r="G793" s="30">
        <v>15</v>
      </c>
      <c r="H793" s="40">
        <f>(F793*G793*0.25)/1.055</f>
        <v>3.5545023696682465</v>
      </c>
      <c r="I793" s="34">
        <f t="shared" si="51"/>
        <v>13.65</v>
      </c>
    </row>
    <row r="794" spans="1:12" x14ac:dyDescent="0.25">
      <c r="A794" s="21" t="s">
        <v>2914</v>
      </c>
      <c r="B794" s="22" t="s">
        <v>4272</v>
      </c>
      <c r="C794" s="23" t="s">
        <v>4273</v>
      </c>
      <c r="D794" s="23" t="s">
        <v>458</v>
      </c>
      <c r="E794" s="23">
        <v>4</v>
      </c>
      <c r="F794" s="31">
        <v>1</v>
      </c>
      <c r="G794" s="30">
        <v>8</v>
      </c>
      <c r="H794" s="40">
        <f>(F794*G794*0.25)/1.055</f>
        <v>1.8957345971563981</v>
      </c>
      <c r="I794" s="34">
        <f t="shared" si="51"/>
        <v>7.28</v>
      </c>
    </row>
    <row r="795" spans="1:12" x14ac:dyDescent="0.25">
      <c r="A795" s="7" t="s">
        <v>2914</v>
      </c>
      <c r="B795" s="8" t="s">
        <v>4353</v>
      </c>
      <c r="C795" s="5" t="s">
        <v>4354</v>
      </c>
      <c r="D795" s="5" t="s">
        <v>2929</v>
      </c>
      <c r="E795" s="5">
        <v>4</v>
      </c>
      <c r="F795" s="33">
        <v>1</v>
      </c>
      <c r="G795" s="37">
        <v>13</v>
      </c>
      <c r="H795" s="42"/>
      <c r="I795" s="34">
        <f t="shared" si="51"/>
        <v>11.83</v>
      </c>
      <c r="J795" s="2"/>
      <c r="K795" s="2"/>
      <c r="L795" s="2"/>
    </row>
    <row r="796" spans="1:12" x14ac:dyDescent="0.25">
      <c r="A796" s="21" t="s">
        <v>2914</v>
      </c>
      <c r="B796" s="22" t="s">
        <v>4288</v>
      </c>
      <c r="C796" s="23" t="s">
        <v>4289</v>
      </c>
      <c r="D796" s="23" t="s">
        <v>2929</v>
      </c>
      <c r="E796" s="23">
        <v>4</v>
      </c>
      <c r="F796" s="31">
        <v>1</v>
      </c>
      <c r="G796" s="30">
        <v>6.9</v>
      </c>
      <c r="H796" s="40">
        <f>(F796*G796*0.25)/1.055</f>
        <v>1.6350710900473935</v>
      </c>
      <c r="I796" s="35">
        <f t="shared" si="51"/>
        <v>6.2790000000000008</v>
      </c>
      <c r="J796" s="23"/>
      <c r="K796" s="23"/>
      <c r="L796" s="23"/>
    </row>
    <row r="797" spans="1:12" x14ac:dyDescent="0.25">
      <c r="A797" s="7" t="s">
        <v>2914</v>
      </c>
      <c r="B797" s="8" t="s">
        <v>4350</v>
      </c>
      <c r="C797" s="5" t="s">
        <v>4351</v>
      </c>
      <c r="D797" s="5" t="s">
        <v>2929</v>
      </c>
      <c r="E797" s="5">
        <v>4</v>
      </c>
      <c r="F797" s="33">
        <v>1</v>
      </c>
      <c r="G797" s="37">
        <v>13.5</v>
      </c>
      <c r="H797" s="42"/>
      <c r="I797" s="34">
        <f t="shared" si="51"/>
        <v>12.285</v>
      </c>
      <c r="J797" s="2"/>
      <c r="K797" s="2"/>
      <c r="L797" s="2"/>
    </row>
    <row r="798" spans="1:12" s="2" customFormat="1" x14ac:dyDescent="0.25">
      <c r="A798" s="7" t="s">
        <v>2914</v>
      </c>
      <c r="B798" s="8" t="s">
        <v>4260</v>
      </c>
      <c r="C798" s="5" t="s">
        <v>4261</v>
      </c>
      <c r="D798" s="5" t="s">
        <v>2929</v>
      </c>
      <c r="E798" s="5">
        <v>4</v>
      </c>
      <c r="F798" s="33">
        <v>1</v>
      </c>
      <c r="G798" s="37">
        <v>12</v>
      </c>
      <c r="H798" s="42"/>
      <c r="I798" s="34">
        <f t="shared" si="51"/>
        <v>10.92</v>
      </c>
    </row>
    <row r="799" spans="1:12" s="2" customFormat="1" x14ac:dyDescent="0.25">
      <c r="A799" s="21" t="s">
        <v>2914</v>
      </c>
      <c r="B799" s="22" t="s">
        <v>4357</v>
      </c>
      <c r="C799" s="23" t="s">
        <v>4358</v>
      </c>
      <c r="D799" s="23" t="s">
        <v>2929</v>
      </c>
      <c r="E799" s="23">
        <v>4</v>
      </c>
      <c r="F799" s="31">
        <v>1</v>
      </c>
      <c r="G799" s="30">
        <v>9.9</v>
      </c>
      <c r="H799" s="40">
        <f>(F799*G799*0.25)/1.055</f>
        <v>2.3459715639810428</v>
      </c>
      <c r="I799" s="35">
        <f t="shared" si="51"/>
        <v>9.0090000000000003</v>
      </c>
      <c r="J799" s="23"/>
      <c r="K799" s="23"/>
      <c r="L799" s="23"/>
    </row>
    <row r="800" spans="1:12" s="2" customFormat="1" x14ac:dyDescent="0.25">
      <c r="A800" s="21" t="s">
        <v>2914</v>
      </c>
      <c r="B800" s="22" t="s">
        <v>4254</v>
      </c>
      <c r="C800" s="23" t="s">
        <v>4255</v>
      </c>
      <c r="D800" s="23" t="s">
        <v>2929</v>
      </c>
      <c r="E800" s="23">
        <v>4</v>
      </c>
      <c r="F800" s="31">
        <v>1</v>
      </c>
      <c r="G800" s="30">
        <v>9.9</v>
      </c>
      <c r="H800" s="40">
        <f>(F800*G800*0.25)/1.055</f>
        <v>2.3459715639810428</v>
      </c>
      <c r="I800" s="35">
        <f t="shared" si="51"/>
        <v>9.0090000000000003</v>
      </c>
      <c r="J800" s="23"/>
      <c r="K800" s="23"/>
      <c r="L800" s="23"/>
    </row>
    <row r="801" spans="1:12" s="2" customFormat="1" x14ac:dyDescent="0.25">
      <c r="A801" s="21" t="s">
        <v>2914</v>
      </c>
      <c r="B801" s="22" t="s">
        <v>4385</v>
      </c>
      <c r="C801" s="23" t="s">
        <v>4386</v>
      </c>
      <c r="D801" s="23" t="s">
        <v>2929</v>
      </c>
      <c r="E801" s="23">
        <v>4</v>
      </c>
      <c r="F801" s="31">
        <v>1</v>
      </c>
      <c r="G801" s="30">
        <v>12</v>
      </c>
      <c r="H801" s="40">
        <f>(F801*G801*0.25)/1.055</f>
        <v>2.8436018957345972</v>
      </c>
      <c r="I801" s="35">
        <f t="shared" si="51"/>
        <v>10.92</v>
      </c>
      <c r="J801" s="23"/>
      <c r="K801" s="23"/>
      <c r="L801" s="23"/>
    </row>
    <row r="802" spans="1:12" s="2" customFormat="1" x14ac:dyDescent="0.25">
      <c r="A802" s="21" t="s">
        <v>2914</v>
      </c>
      <c r="B802" s="22" t="s">
        <v>4391</v>
      </c>
      <c r="C802" s="23" t="s">
        <v>4392</v>
      </c>
      <c r="D802" s="23"/>
      <c r="E802" s="23">
        <v>10</v>
      </c>
      <c r="F802" s="31">
        <v>1</v>
      </c>
      <c r="G802" s="30">
        <v>13.5</v>
      </c>
      <c r="H802" s="40">
        <f>(F802*G802*0.25)/1.055</f>
        <v>3.1990521327014219</v>
      </c>
      <c r="I802" s="35">
        <f t="shared" ref="I802:I833" si="52">F802*G802*0.91</f>
        <v>12.285</v>
      </c>
      <c r="J802" s="23"/>
      <c r="K802" s="23"/>
      <c r="L802" s="23"/>
    </row>
    <row r="803" spans="1:12" s="2" customFormat="1" x14ac:dyDescent="0.25">
      <c r="A803" s="21" t="s">
        <v>2914</v>
      </c>
      <c r="B803" s="22" t="s">
        <v>4286</v>
      </c>
      <c r="C803" s="23" t="s">
        <v>4287</v>
      </c>
      <c r="D803" s="23" t="s">
        <v>110</v>
      </c>
      <c r="E803" s="23">
        <v>10</v>
      </c>
      <c r="F803" s="31">
        <v>1</v>
      </c>
      <c r="G803" s="30">
        <v>6.9</v>
      </c>
      <c r="H803" s="40">
        <f>(F803*G803*0.25)/1.055</f>
        <v>1.6350710900473935</v>
      </c>
      <c r="I803" s="35">
        <f t="shared" si="52"/>
        <v>6.2790000000000008</v>
      </c>
      <c r="J803" s="23"/>
      <c r="K803" s="23"/>
      <c r="L803" s="23"/>
    </row>
    <row r="804" spans="1:12" s="2" customFormat="1" x14ac:dyDescent="0.25">
      <c r="A804" s="3" t="s">
        <v>2935</v>
      </c>
      <c r="B804" s="4" t="s">
        <v>2936</v>
      </c>
      <c r="C804" s="2" t="s">
        <v>2937</v>
      </c>
      <c r="D804" s="2" t="s">
        <v>425</v>
      </c>
      <c r="E804" s="2">
        <v>9</v>
      </c>
      <c r="F804" s="32">
        <v>1</v>
      </c>
      <c r="G804" s="17"/>
      <c r="H804" s="41"/>
      <c r="I804" s="34">
        <f t="shared" si="52"/>
        <v>0</v>
      </c>
    </row>
    <row r="805" spans="1:12" s="2" customFormat="1" x14ac:dyDescent="0.25">
      <c r="A805" s="21" t="s">
        <v>20</v>
      </c>
      <c r="B805" s="22" t="s">
        <v>4405</v>
      </c>
      <c r="C805" s="23" t="s">
        <v>4406</v>
      </c>
      <c r="D805" s="23" t="s">
        <v>425</v>
      </c>
      <c r="E805" s="23">
        <v>9</v>
      </c>
      <c r="F805" s="31">
        <v>1</v>
      </c>
      <c r="G805" s="30">
        <v>13</v>
      </c>
      <c r="H805" s="40">
        <f t="shared" ref="H805:H810" si="53">(F805*G805*0.25)/1.055</f>
        <v>3.080568720379147</v>
      </c>
      <c r="I805" s="35">
        <f t="shared" si="52"/>
        <v>11.83</v>
      </c>
      <c r="J805" s="23"/>
      <c r="K805" s="23"/>
      <c r="L805" s="23"/>
    </row>
    <row r="806" spans="1:12" s="23" customFormat="1" x14ac:dyDescent="0.25">
      <c r="A806" s="3" t="s">
        <v>20</v>
      </c>
      <c r="B806" s="4" t="s">
        <v>4411</v>
      </c>
      <c r="C806" s="2" t="s">
        <v>4412</v>
      </c>
      <c r="D806" s="2" t="s">
        <v>425</v>
      </c>
      <c r="E806" s="2">
        <v>9</v>
      </c>
      <c r="F806" s="32">
        <v>1</v>
      </c>
      <c r="G806" s="17">
        <v>15</v>
      </c>
      <c r="H806" s="40">
        <f t="shared" si="53"/>
        <v>3.5545023696682465</v>
      </c>
      <c r="I806" s="34">
        <f t="shared" si="52"/>
        <v>13.65</v>
      </c>
      <c r="J806" s="2"/>
      <c r="K806" s="2"/>
      <c r="L806" s="2"/>
    </row>
    <row r="807" spans="1:12" s="23" customFormat="1" x14ac:dyDescent="0.25">
      <c r="A807" s="3" t="s">
        <v>20</v>
      </c>
      <c r="B807" s="4" t="s">
        <v>4383</v>
      </c>
      <c r="C807" s="2" t="s">
        <v>4384</v>
      </c>
      <c r="D807" s="2" t="s">
        <v>425</v>
      </c>
      <c r="E807" s="2">
        <v>9</v>
      </c>
      <c r="F807" s="32">
        <v>1</v>
      </c>
      <c r="G807" s="17">
        <v>13</v>
      </c>
      <c r="H807" s="40">
        <f t="shared" si="53"/>
        <v>3.080568720379147</v>
      </c>
      <c r="I807" s="34">
        <f t="shared" si="52"/>
        <v>11.83</v>
      </c>
      <c r="J807" s="2"/>
      <c r="K807" s="2"/>
      <c r="L807" s="2"/>
    </row>
    <row r="808" spans="1:12" s="23" customFormat="1" x14ac:dyDescent="0.25">
      <c r="A808" s="21" t="s">
        <v>20</v>
      </c>
      <c r="B808" s="22" t="s">
        <v>3534</v>
      </c>
      <c r="C808" s="23" t="s">
        <v>3535</v>
      </c>
      <c r="D808" s="23" t="s">
        <v>458</v>
      </c>
      <c r="E808" s="23">
        <v>9</v>
      </c>
      <c r="F808" s="31">
        <v>1</v>
      </c>
      <c r="G808" s="30">
        <v>13</v>
      </c>
      <c r="H808" s="40">
        <f t="shared" si="53"/>
        <v>3.080568720379147</v>
      </c>
      <c r="I808" s="35">
        <f t="shared" si="52"/>
        <v>11.83</v>
      </c>
      <c r="L808" s="2"/>
    </row>
    <row r="809" spans="1:12" s="23" customFormat="1" x14ac:dyDescent="0.25">
      <c r="A809" s="21" t="s">
        <v>20</v>
      </c>
      <c r="B809" s="22" t="s">
        <v>4408</v>
      </c>
      <c r="C809" s="23" t="s">
        <v>4407</v>
      </c>
      <c r="D809" s="23" t="s">
        <v>458</v>
      </c>
      <c r="E809" s="23">
        <v>9</v>
      </c>
      <c r="F809" s="31">
        <v>1</v>
      </c>
      <c r="G809" s="30">
        <v>14</v>
      </c>
      <c r="H809" s="40">
        <f t="shared" si="53"/>
        <v>3.3175355450236967</v>
      </c>
      <c r="I809" s="35">
        <f t="shared" si="52"/>
        <v>12.74</v>
      </c>
      <c r="L809" s="2"/>
    </row>
    <row r="810" spans="1:12" s="23" customFormat="1" x14ac:dyDescent="0.25">
      <c r="A810" s="21" t="s">
        <v>20</v>
      </c>
      <c r="B810" s="22" t="s">
        <v>4409</v>
      </c>
      <c r="C810" s="23" t="s">
        <v>4410</v>
      </c>
      <c r="D810" s="23" t="s">
        <v>458</v>
      </c>
      <c r="E810" s="23">
        <v>9</v>
      </c>
      <c r="F810" s="31">
        <v>1</v>
      </c>
      <c r="G810" s="30">
        <v>13</v>
      </c>
      <c r="H810" s="40">
        <f t="shared" si="53"/>
        <v>3.080568720379147</v>
      </c>
      <c r="I810" s="35">
        <f t="shared" si="52"/>
        <v>11.83</v>
      </c>
      <c r="L810" s="2"/>
    </row>
    <row r="811" spans="1:12" s="23" customFormat="1" x14ac:dyDescent="0.25">
      <c r="A811" s="7" t="s">
        <v>20</v>
      </c>
      <c r="B811" s="8" t="s">
        <v>2940</v>
      </c>
      <c r="C811" s="5" t="s">
        <v>2941</v>
      </c>
      <c r="D811" s="5" t="s">
        <v>458</v>
      </c>
      <c r="E811" s="5">
        <v>5</v>
      </c>
      <c r="F811" s="33">
        <v>1</v>
      </c>
      <c r="G811" s="37">
        <v>13</v>
      </c>
      <c r="H811" s="42">
        <f>(F811*G811*0.4)/1.055</f>
        <v>4.9289099526066353</v>
      </c>
      <c r="I811" s="34">
        <f t="shared" si="52"/>
        <v>11.83</v>
      </c>
      <c r="J811" s="2"/>
      <c r="K811" s="2"/>
    </row>
    <row r="812" spans="1:12" s="23" customFormat="1" x14ac:dyDescent="0.25">
      <c r="A812" s="21" t="s">
        <v>20</v>
      </c>
      <c r="B812" s="22" t="s">
        <v>3532</v>
      </c>
      <c r="C812" s="23" t="s">
        <v>3533</v>
      </c>
      <c r="D812" s="23" t="s">
        <v>458</v>
      </c>
      <c r="E812" s="23">
        <v>9</v>
      </c>
      <c r="F812" s="31">
        <v>1</v>
      </c>
      <c r="G812" s="30">
        <v>13</v>
      </c>
      <c r="H812" s="40">
        <f>(F812*G812*0.25)/1.055</f>
        <v>3.080568720379147</v>
      </c>
      <c r="I812" s="35">
        <f t="shared" si="52"/>
        <v>11.83</v>
      </c>
    </row>
    <row r="813" spans="1:12" s="2" customFormat="1" x14ac:dyDescent="0.25">
      <c r="A813" s="3" t="s">
        <v>1378</v>
      </c>
      <c r="B813" s="4" t="s">
        <v>2946</v>
      </c>
      <c r="C813" s="4" t="s">
        <v>2947</v>
      </c>
      <c r="D813" s="4" t="s">
        <v>458</v>
      </c>
      <c r="E813" s="20" t="s">
        <v>217</v>
      </c>
      <c r="F813" s="32">
        <v>1</v>
      </c>
      <c r="G813" s="17">
        <v>16</v>
      </c>
      <c r="H813" s="41">
        <f>2*F813</f>
        <v>2</v>
      </c>
      <c r="I813" s="34">
        <f t="shared" si="52"/>
        <v>14.56</v>
      </c>
      <c r="J813" s="5"/>
      <c r="K813" s="5"/>
      <c r="L813" s="5"/>
    </row>
    <row r="814" spans="1:12" s="2" customFormat="1" x14ac:dyDescent="0.25">
      <c r="A814" s="3" t="s">
        <v>1566</v>
      </c>
      <c r="B814" s="4" t="s">
        <v>1571</v>
      </c>
      <c r="C814" s="2" t="s">
        <v>1241</v>
      </c>
      <c r="D814" s="2" t="s">
        <v>807</v>
      </c>
      <c r="E814" s="2">
        <v>11</v>
      </c>
      <c r="F814" s="32">
        <v>1</v>
      </c>
      <c r="G814" s="17">
        <v>9.5</v>
      </c>
      <c r="H814" s="41">
        <f>(F814*G814*0.65)/1.055</f>
        <v>5.8530805687203795</v>
      </c>
      <c r="I814" s="34">
        <f t="shared" si="52"/>
        <v>8.6449999999999996</v>
      </c>
      <c r="J814" s="23"/>
      <c r="K814" s="23"/>
      <c r="L814" s="23"/>
    </row>
    <row r="815" spans="1:12" s="2" customFormat="1" x14ac:dyDescent="0.25">
      <c r="A815" s="3" t="s">
        <v>1566</v>
      </c>
      <c r="B815" s="4" t="s">
        <v>1567</v>
      </c>
      <c r="C815" s="2" t="s">
        <v>1568</v>
      </c>
      <c r="D815" s="2" t="s">
        <v>807</v>
      </c>
      <c r="E815" s="2">
        <v>9</v>
      </c>
      <c r="F815" s="32">
        <v>1</v>
      </c>
      <c r="G815" s="17">
        <v>9.5</v>
      </c>
      <c r="H815" s="41">
        <f>(F815*G815*0.65)/1.055</f>
        <v>5.8530805687203795</v>
      </c>
      <c r="I815" s="34">
        <f t="shared" si="52"/>
        <v>8.6449999999999996</v>
      </c>
      <c r="J815" s="23"/>
      <c r="K815" s="23"/>
      <c r="L815" s="23"/>
    </row>
    <row r="816" spans="1:12" s="2" customFormat="1" x14ac:dyDescent="0.25">
      <c r="A816" s="3" t="s">
        <v>1566</v>
      </c>
      <c r="B816" s="4" t="s">
        <v>1572</v>
      </c>
      <c r="C816" s="2" t="s">
        <v>1573</v>
      </c>
      <c r="D816" s="2" t="s">
        <v>807</v>
      </c>
      <c r="E816" s="2">
        <v>11</v>
      </c>
      <c r="F816" s="32">
        <v>1</v>
      </c>
      <c r="G816" s="17">
        <v>9.5</v>
      </c>
      <c r="H816" s="41">
        <f>(F816*G816*0.65)/1.055</f>
        <v>5.8530805687203795</v>
      </c>
      <c r="I816" s="34">
        <f t="shared" si="52"/>
        <v>8.6449999999999996</v>
      </c>
      <c r="J816" s="23"/>
      <c r="K816" s="23"/>
      <c r="L816" s="23"/>
    </row>
    <row r="817" spans="1:12" s="2" customFormat="1" x14ac:dyDescent="0.25">
      <c r="A817" s="3" t="s">
        <v>1566</v>
      </c>
      <c r="B817" s="4" t="s">
        <v>1569</v>
      </c>
      <c r="C817" s="2" t="s">
        <v>1570</v>
      </c>
      <c r="D817" s="2" t="s">
        <v>807</v>
      </c>
      <c r="E817" s="2">
        <v>11</v>
      </c>
      <c r="F817" s="32">
        <v>1</v>
      </c>
      <c r="G817" s="17">
        <v>9.5</v>
      </c>
      <c r="H817" s="41">
        <f>(F817*G817*0.65)/1.055</f>
        <v>5.8530805687203795</v>
      </c>
      <c r="I817" s="34">
        <f t="shared" si="52"/>
        <v>8.6449999999999996</v>
      </c>
    </row>
    <row r="818" spans="1:12" s="2" customFormat="1" x14ac:dyDescent="0.25">
      <c r="A818" s="3" t="s">
        <v>550</v>
      </c>
      <c r="B818" s="4" t="s">
        <v>563</v>
      </c>
      <c r="C818" s="2" t="s">
        <v>564</v>
      </c>
      <c r="D818" s="2" t="s">
        <v>553</v>
      </c>
      <c r="E818" s="2">
        <v>5</v>
      </c>
      <c r="F818" s="32">
        <v>1</v>
      </c>
      <c r="G818" s="17">
        <v>23</v>
      </c>
      <c r="H818" s="41">
        <f>(F818*3.2)/1.055</f>
        <v>3.0331753554502372</v>
      </c>
      <c r="I818" s="34">
        <f t="shared" si="52"/>
        <v>20.93</v>
      </c>
      <c r="K818" s="5"/>
      <c r="L818" s="5"/>
    </row>
    <row r="819" spans="1:12" s="2" customFormat="1" x14ac:dyDescent="0.25">
      <c r="A819" s="3" t="s">
        <v>550</v>
      </c>
      <c r="B819" s="4" t="s">
        <v>565</v>
      </c>
      <c r="C819" s="2" t="s">
        <v>566</v>
      </c>
      <c r="D819" s="2" t="s">
        <v>553</v>
      </c>
      <c r="E819" s="2">
        <v>5</v>
      </c>
      <c r="F819" s="32">
        <v>1</v>
      </c>
      <c r="G819" s="17">
        <v>23</v>
      </c>
      <c r="H819" s="41">
        <f>(F819*3.2)/1.055</f>
        <v>3.0331753554502372</v>
      </c>
      <c r="I819" s="34">
        <f t="shared" si="52"/>
        <v>20.93</v>
      </c>
      <c r="J819" s="5"/>
      <c r="K819" s="5"/>
      <c r="L819" s="5"/>
    </row>
    <row r="820" spans="1:12" s="2" customFormat="1" x14ac:dyDescent="0.25">
      <c r="A820" s="3" t="s">
        <v>1575</v>
      </c>
      <c r="B820" s="4" t="s">
        <v>4912</v>
      </c>
      <c r="C820" s="2" t="s">
        <v>1052</v>
      </c>
      <c r="D820" s="2" t="s">
        <v>458</v>
      </c>
      <c r="E820" s="2">
        <v>2</v>
      </c>
      <c r="F820" s="32">
        <v>1</v>
      </c>
      <c r="G820" s="17">
        <v>12</v>
      </c>
      <c r="H820" s="41">
        <f>(F820*G820*0.25)/1.055</f>
        <v>2.8436018957345972</v>
      </c>
      <c r="I820" s="34">
        <f t="shared" si="52"/>
        <v>10.92</v>
      </c>
    </row>
    <row r="821" spans="1:12" s="2" customFormat="1" x14ac:dyDescent="0.25">
      <c r="A821" s="3" t="s">
        <v>1575</v>
      </c>
      <c r="B821" s="4" t="s">
        <v>3675</v>
      </c>
      <c r="C821" s="2" t="s">
        <v>4901</v>
      </c>
      <c r="D821" s="2" t="s">
        <v>458</v>
      </c>
      <c r="E821" s="2">
        <v>2</v>
      </c>
      <c r="F821" s="32">
        <v>1</v>
      </c>
      <c r="G821" s="17">
        <v>4.95</v>
      </c>
      <c r="H821" s="41">
        <f>(F821*G821*0.25)/1.055</f>
        <v>1.1729857819905214</v>
      </c>
      <c r="I821" s="34">
        <f t="shared" si="52"/>
        <v>4.5045000000000002</v>
      </c>
    </row>
    <row r="822" spans="1:12" s="5" customFormat="1" x14ac:dyDescent="0.25">
      <c r="A822" s="3" t="s">
        <v>1575</v>
      </c>
      <c r="B822" s="4" t="s">
        <v>995</v>
      </c>
      <c r="C822" s="2" t="s">
        <v>996</v>
      </c>
      <c r="D822" s="2" t="s">
        <v>458</v>
      </c>
      <c r="E822" s="2">
        <v>8</v>
      </c>
      <c r="F822" s="32">
        <v>1</v>
      </c>
      <c r="G822" s="17">
        <v>15</v>
      </c>
      <c r="H822" s="41">
        <f>(F822*G822*0.25)/1.055</f>
        <v>3.5545023696682465</v>
      </c>
      <c r="I822" s="34">
        <f t="shared" si="52"/>
        <v>13.65</v>
      </c>
      <c r="J822" s="2"/>
      <c r="K822" s="2"/>
      <c r="L822" s="2"/>
    </row>
    <row r="823" spans="1:12" s="5" customFormat="1" x14ac:dyDescent="0.25">
      <c r="A823" s="3" t="s">
        <v>1575</v>
      </c>
      <c r="B823" s="4" t="s">
        <v>1102</v>
      </c>
      <c r="C823" s="2" t="s">
        <v>1103</v>
      </c>
      <c r="D823" s="2" t="s">
        <v>458</v>
      </c>
      <c r="E823" s="2">
        <v>3</v>
      </c>
      <c r="F823" s="32">
        <v>1</v>
      </c>
      <c r="G823" s="17">
        <v>5</v>
      </c>
      <c r="H823" s="41">
        <f>(F823*G823*0.25)/1.055</f>
        <v>1.1848341232227488</v>
      </c>
      <c r="I823" s="34">
        <f t="shared" si="52"/>
        <v>4.55</v>
      </c>
      <c r="J823" s="2"/>
      <c r="K823" s="2"/>
      <c r="L823" s="2"/>
    </row>
    <row r="824" spans="1:12" s="5" customFormat="1" x14ac:dyDescent="0.25">
      <c r="A824" s="3" t="s">
        <v>1575</v>
      </c>
      <c r="B824" s="4" t="s">
        <v>4090</v>
      </c>
      <c r="C824" s="2" t="s">
        <v>4868</v>
      </c>
      <c r="D824" s="2" t="s">
        <v>458</v>
      </c>
      <c r="E824" s="2">
        <v>8</v>
      </c>
      <c r="F824" s="32">
        <v>1</v>
      </c>
      <c r="G824" s="17">
        <v>8</v>
      </c>
      <c r="H824" s="41"/>
      <c r="I824" s="34">
        <f t="shared" si="52"/>
        <v>7.28</v>
      </c>
      <c r="J824" s="2"/>
      <c r="K824" s="2"/>
      <c r="L824" s="2"/>
    </row>
    <row r="825" spans="1:12" s="5" customFormat="1" x14ac:dyDescent="0.25">
      <c r="A825" s="3" t="s">
        <v>1575</v>
      </c>
      <c r="B825" s="4" t="s">
        <v>2952</v>
      </c>
      <c r="C825" s="2" t="s">
        <v>2953</v>
      </c>
      <c r="D825" s="2" t="s">
        <v>458</v>
      </c>
      <c r="E825" s="2">
        <v>8</v>
      </c>
      <c r="F825" s="32">
        <v>1</v>
      </c>
      <c r="G825" s="17">
        <v>18</v>
      </c>
      <c r="H825" s="41"/>
      <c r="I825" s="34">
        <f t="shared" si="52"/>
        <v>16.38</v>
      </c>
      <c r="J825" s="2"/>
      <c r="K825" s="2"/>
      <c r="L825" s="2"/>
    </row>
    <row r="826" spans="1:12" s="5" customFormat="1" x14ac:dyDescent="0.25">
      <c r="A826" s="3" t="s">
        <v>1575</v>
      </c>
      <c r="B826" s="4" t="s">
        <v>4929</v>
      </c>
      <c r="C826" s="2" t="s">
        <v>4930</v>
      </c>
      <c r="D826" s="2" t="s">
        <v>458</v>
      </c>
      <c r="E826" s="2">
        <v>8</v>
      </c>
      <c r="F826" s="32">
        <v>1</v>
      </c>
      <c r="G826" s="17">
        <v>14.5</v>
      </c>
      <c r="H826" s="41">
        <f>(F826*G826*0.25)/1.055</f>
        <v>3.4360189573459716</v>
      </c>
      <c r="I826" s="34">
        <f t="shared" si="52"/>
        <v>13.195</v>
      </c>
      <c r="J826" s="2"/>
      <c r="K826" s="2"/>
      <c r="L826" s="2"/>
    </row>
    <row r="827" spans="1:12" s="5" customFormat="1" x14ac:dyDescent="0.25">
      <c r="A827" s="3" t="s">
        <v>1575</v>
      </c>
      <c r="B827" s="4" t="s">
        <v>1094</v>
      </c>
      <c r="C827" s="2" t="s">
        <v>1095</v>
      </c>
      <c r="D827" s="2" t="s">
        <v>458</v>
      </c>
      <c r="E827" s="2">
        <v>4</v>
      </c>
      <c r="F827" s="32">
        <v>1</v>
      </c>
      <c r="G827" s="17">
        <v>7.9</v>
      </c>
      <c r="H827" s="41">
        <f>(F827*G827*0.25)/1.055</f>
        <v>1.8720379146919433</v>
      </c>
      <c r="I827" s="34">
        <f t="shared" si="52"/>
        <v>7.1890000000000009</v>
      </c>
      <c r="J827" s="2"/>
      <c r="K827" s="2"/>
      <c r="L827" s="2"/>
    </row>
    <row r="828" spans="1:12" s="5" customFormat="1" x14ac:dyDescent="0.25">
      <c r="A828" s="3" t="s">
        <v>1575</v>
      </c>
      <c r="B828" s="4" t="s">
        <v>4908</v>
      </c>
      <c r="C828" s="2" t="s">
        <v>4909</v>
      </c>
      <c r="D828" s="2" t="s">
        <v>425</v>
      </c>
      <c r="E828" s="2">
        <v>3</v>
      </c>
      <c r="F828" s="32">
        <v>1</v>
      </c>
      <c r="G828" s="17">
        <v>5.95</v>
      </c>
      <c r="H828" s="41">
        <f>(F828*G828*0.25)/1.055</f>
        <v>1.4099526066350712</v>
      </c>
      <c r="I828" s="34">
        <f t="shared" si="52"/>
        <v>5.4145000000000003</v>
      </c>
      <c r="J828" s="2"/>
      <c r="K828" s="2"/>
      <c r="L828" s="2"/>
    </row>
    <row r="829" spans="1:12" s="5" customFormat="1" x14ac:dyDescent="0.25">
      <c r="A829" s="3" t="s">
        <v>1575</v>
      </c>
      <c r="B829" s="4" t="s">
        <v>4896</v>
      </c>
      <c r="C829" s="2" t="s">
        <v>200</v>
      </c>
      <c r="D829" s="2" t="s">
        <v>582</v>
      </c>
      <c r="E829" s="2">
        <v>12</v>
      </c>
      <c r="F829" s="32">
        <v>1</v>
      </c>
      <c r="G829" s="17">
        <v>14.6</v>
      </c>
      <c r="H829" s="41">
        <f>(F829*G829*0.25)/1.055</f>
        <v>3.4597156398104265</v>
      </c>
      <c r="I829" s="34">
        <f t="shared" si="52"/>
        <v>13.286</v>
      </c>
      <c r="J829" s="2"/>
      <c r="K829" s="2"/>
      <c r="L829" s="2"/>
    </row>
    <row r="830" spans="1:12" s="5" customFormat="1" x14ac:dyDescent="0.25">
      <c r="A830" s="3" t="s">
        <v>1575</v>
      </c>
      <c r="B830" s="4" t="s">
        <v>2956</v>
      </c>
      <c r="C830" s="2" t="s">
        <v>2957</v>
      </c>
      <c r="D830" s="2" t="s">
        <v>582</v>
      </c>
      <c r="E830" s="2">
        <v>12</v>
      </c>
      <c r="F830" s="32">
        <v>1</v>
      </c>
      <c r="G830" s="17">
        <v>9.9499999999999993</v>
      </c>
      <c r="H830" s="41">
        <f>(F830*G830*0.25)/1.055</f>
        <v>2.3578199052132702</v>
      </c>
      <c r="I830" s="34">
        <f t="shared" si="52"/>
        <v>9.0544999999999991</v>
      </c>
      <c r="J830" s="2"/>
      <c r="K830" s="2"/>
      <c r="L830" s="2"/>
    </row>
    <row r="831" spans="1:12" s="5" customFormat="1" x14ac:dyDescent="0.25">
      <c r="A831" s="3" t="s">
        <v>1575</v>
      </c>
      <c r="B831" s="4" t="s">
        <v>2958</v>
      </c>
      <c r="C831" s="2" t="s">
        <v>2959</v>
      </c>
      <c r="D831" s="2" t="s">
        <v>458</v>
      </c>
      <c r="E831" s="2">
        <v>8</v>
      </c>
      <c r="F831" s="32">
        <v>1</v>
      </c>
      <c r="G831" s="17">
        <v>14.9</v>
      </c>
      <c r="H831" s="41"/>
      <c r="I831" s="34">
        <f t="shared" si="52"/>
        <v>13.559000000000001</v>
      </c>
      <c r="J831" s="2"/>
      <c r="K831" s="2"/>
      <c r="L831" s="2"/>
    </row>
    <row r="832" spans="1:12" s="5" customFormat="1" x14ac:dyDescent="0.25">
      <c r="A832" s="3" t="s">
        <v>1575</v>
      </c>
      <c r="B832" s="4" t="s">
        <v>4906</v>
      </c>
      <c r="C832" s="2" t="s">
        <v>4907</v>
      </c>
      <c r="D832" s="2" t="s">
        <v>458</v>
      </c>
      <c r="E832" s="2">
        <v>4</v>
      </c>
      <c r="F832" s="32">
        <v>1</v>
      </c>
      <c r="G832" s="17">
        <v>14.6</v>
      </c>
      <c r="H832" s="41">
        <f>(F832*G832*0.25)/1.055</f>
        <v>3.4597156398104265</v>
      </c>
      <c r="I832" s="34">
        <f t="shared" si="52"/>
        <v>13.286</v>
      </c>
      <c r="J832" s="2"/>
      <c r="K832" s="2"/>
      <c r="L832" s="2"/>
    </row>
    <row r="833" spans="1:12" s="5" customFormat="1" x14ac:dyDescent="0.25">
      <c r="A833" s="3" t="s">
        <v>1575</v>
      </c>
      <c r="B833" s="4" t="s">
        <v>4899</v>
      </c>
      <c r="C833" s="2" t="s">
        <v>4900</v>
      </c>
      <c r="D833" s="2" t="s">
        <v>458</v>
      </c>
      <c r="E833" s="2">
        <v>4</v>
      </c>
      <c r="F833" s="32">
        <v>1</v>
      </c>
      <c r="G833" s="17">
        <v>12.95</v>
      </c>
      <c r="H833" s="41">
        <f>(F833*G833*0.25)/1.055</f>
        <v>3.0687203791469195</v>
      </c>
      <c r="I833" s="34">
        <f t="shared" si="52"/>
        <v>11.7845</v>
      </c>
      <c r="J833" s="2"/>
      <c r="K833" s="2"/>
      <c r="L833" s="2"/>
    </row>
    <row r="834" spans="1:12" s="5" customFormat="1" x14ac:dyDescent="0.25">
      <c r="A834" s="3" t="s">
        <v>1575</v>
      </c>
      <c r="B834" s="4" t="s">
        <v>4904</v>
      </c>
      <c r="C834" s="2" t="s">
        <v>4905</v>
      </c>
      <c r="D834" s="2" t="s">
        <v>458</v>
      </c>
      <c r="E834" s="2">
        <v>4</v>
      </c>
      <c r="F834" s="32">
        <v>1</v>
      </c>
      <c r="G834" s="17">
        <v>9.9</v>
      </c>
      <c r="H834" s="41">
        <f>(F834*G834*0.25)/1.055</f>
        <v>2.3459715639810428</v>
      </c>
      <c r="I834" s="34">
        <f t="shared" ref="I834:I840" si="54">F834*G834*0.91</f>
        <v>9.0090000000000003</v>
      </c>
      <c r="J834" s="2"/>
      <c r="K834" s="2"/>
      <c r="L834" s="2"/>
    </row>
    <row r="835" spans="1:12" s="5" customFormat="1" x14ac:dyDescent="0.25">
      <c r="A835" s="3" t="s">
        <v>1575</v>
      </c>
      <c r="B835" s="4" t="s">
        <v>2960</v>
      </c>
      <c r="C835" s="2" t="s">
        <v>2961</v>
      </c>
      <c r="D835" s="2" t="s">
        <v>425</v>
      </c>
      <c r="E835" s="2">
        <v>5</v>
      </c>
      <c r="F835" s="32">
        <v>1</v>
      </c>
      <c r="G835" s="17">
        <v>15.9</v>
      </c>
      <c r="H835" s="41">
        <f>(F835*G835*0.25)/1.055</f>
        <v>3.7677725118483414</v>
      </c>
      <c r="I835" s="34">
        <f t="shared" si="54"/>
        <v>14.469000000000001</v>
      </c>
      <c r="J835" s="2"/>
      <c r="K835" s="2"/>
      <c r="L835" s="2"/>
    </row>
    <row r="836" spans="1:12" s="5" customFormat="1" x14ac:dyDescent="0.25">
      <c r="A836" s="3" t="s">
        <v>1575</v>
      </c>
      <c r="B836" s="4" t="s">
        <v>2962</v>
      </c>
      <c r="C836" s="2" t="s">
        <v>2963</v>
      </c>
      <c r="D836" s="2" t="s">
        <v>425</v>
      </c>
      <c r="E836" s="2">
        <v>5</v>
      </c>
      <c r="F836" s="32">
        <v>1</v>
      </c>
      <c r="G836" s="17">
        <v>17.899999999999999</v>
      </c>
      <c r="H836" s="41"/>
      <c r="I836" s="34">
        <f t="shared" si="54"/>
        <v>16.288999999999998</v>
      </c>
      <c r="J836" s="2"/>
      <c r="K836" s="2"/>
      <c r="L836" s="2"/>
    </row>
    <row r="837" spans="1:12" s="5" customFormat="1" x14ac:dyDescent="0.25">
      <c r="A837" s="3" t="s">
        <v>1575</v>
      </c>
      <c r="B837" s="4" t="s">
        <v>1104</v>
      </c>
      <c r="C837" s="2" t="s">
        <v>1105</v>
      </c>
      <c r="D837" s="2" t="s">
        <v>425</v>
      </c>
      <c r="E837" s="2">
        <v>3</v>
      </c>
      <c r="F837" s="32">
        <v>1</v>
      </c>
      <c r="G837" s="17">
        <v>5</v>
      </c>
      <c r="H837" s="41">
        <f>(F837*G837*0.25)/1.055</f>
        <v>1.1848341232227488</v>
      </c>
      <c r="I837" s="34">
        <f t="shared" si="54"/>
        <v>4.55</v>
      </c>
      <c r="J837" s="2"/>
      <c r="K837" s="2"/>
      <c r="L837" s="2"/>
    </row>
    <row r="838" spans="1:12" s="5" customFormat="1" x14ac:dyDescent="0.25">
      <c r="A838" s="3" t="s">
        <v>1575</v>
      </c>
      <c r="B838" s="4" t="s">
        <v>4902</v>
      </c>
      <c r="C838" s="2" t="s">
        <v>4903</v>
      </c>
      <c r="D838" s="2" t="s">
        <v>425</v>
      </c>
      <c r="E838" s="2">
        <v>2</v>
      </c>
      <c r="F838" s="32">
        <v>1</v>
      </c>
      <c r="G838" s="17">
        <v>5.95</v>
      </c>
      <c r="H838" s="41">
        <f>(F838*G838*0.25)/1.055</f>
        <v>1.4099526066350712</v>
      </c>
      <c r="I838" s="34">
        <f t="shared" si="54"/>
        <v>5.4145000000000003</v>
      </c>
      <c r="J838" s="2"/>
      <c r="K838" s="2"/>
      <c r="L838" s="2"/>
    </row>
    <row r="839" spans="1:12" s="5" customFormat="1" x14ac:dyDescent="0.25">
      <c r="A839" s="3" t="s">
        <v>1575</v>
      </c>
      <c r="B839" s="4" t="s">
        <v>4897</v>
      </c>
      <c r="C839" s="2" t="s">
        <v>4898</v>
      </c>
      <c r="D839" s="2" t="s">
        <v>458</v>
      </c>
      <c r="E839" s="2">
        <v>2</v>
      </c>
      <c r="F839" s="32">
        <v>1</v>
      </c>
      <c r="G839" s="17">
        <v>14.6</v>
      </c>
      <c r="H839" s="41">
        <f>(F839*G839*0.25)/1.055</f>
        <v>3.4597156398104265</v>
      </c>
      <c r="I839" s="34">
        <f t="shared" si="54"/>
        <v>13.286</v>
      </c>
      <c r="J839" s="2"/>
      <c r="K839" s="2"/>
      <c r="L839" s="2"/>
    </row>
    <row r="840" spans="1:12" s="5" customFormat="1" x14ac:dyDescent="0.25">
      <c r="A840" s="3" t="s">
        <v>1575</v>
      </c>
      <c r="B840" s="4" t="s">
        <v>1101</v>
      </c>
      <c r="C840" s="2" t="s">
        <v>1100</v>
      </c>
      <c r="D840" s="2" t="s">
        <v>458</v>
      </c>
      <c r="E840" s="2">
        <v>4</v>
      </c>
      <c r="F840" s="32">
        <v>1</v>
      </c>
      <c r="G840" s="17">
        <v>9.9</v>
      </c>
      <c r="H840" s="41">
        <f>(F840*G840*0.25)/1.055</f>
        <v>2.3459715639810428</v>
      </c>
      <c r="I840" s="34">
        <f t="shared" si="54"/>
        <v>9.0090000000000003</v>
      </c>
      <c r="J840" s="2"/>
      <c r="K840" s="2"/>
      <c r="L840" s="2"/>
    </row>
    <row r="841" spans="1:12" s="5" customFormat="1" x14ac:dyDescent="0.25">
      <c r="A841" s="3" t="s">
        <v>5186</v>
      </c>
      <c r="B841" s="4" t="s">
        <v>5187</v>
      </c>
      <c r="C841" s="2" t="s">
        <v>5188</v>
      </c>
      <c r="D841" s="2"/>
      <c r="E841" s="2"/>
      <c r="F841" s="32">
        <v>1</v>
      </c>
      <c r="G841" s="17">
        <v>5.5</v>
      </c>
      <c r="H841" s="41"/>
      <c r="I841" s="34"/>
      <c r="J841" s="2"/>
      <c r="K841" s="2"/>
      <c r="L841" s="2"/>
    </row>
    <row r="842" spans="1:12" s="5" customFormat="1" x14ac:dyDescent="0.25">
      <c r="A842" s="3" t="s">
        <v>5186</v>
      </c>
      <c r="B842" s="4" t="s">
        <v>5189</v>
      </c>
      <c r="C842" s="2" t="s">
        <v>5190</v>
      </c>
      <c r="D842" s="2"/>
      <c r="E842" s="2"/>
      <c r="F842" s="32">
        <v>1</v>
      </c>
      <c r="G842" s="17">
        <v>5.5</v>
      </c>
      <c r="H842" s="41"/>
      <c r="I842" s="34"/>
      <c r="J842" s="2"/>
      <c r="K842" s="2"/>
      <c r="L842" s="2"/>
    </row>
    <row r="843" spans="1:12" s="5" customFormat="1" x14ac:dyDescent="0.25">
      <c r="A843" s="3" t="s">
        <v>5186</v>
      </c>
      <c r="B843" s="4" t="s">
        <v>5191</v>
      </c>
      <c r="C843" s="2" t="s">
        <v>5192</v>
      </c>
      <c r="D843" s="2"/>
      <c r="E843" s="2"/>
      <c r="F843" s="32">
        <v>1</v>
      </c>
      <c r="G843" s="17">
        <v>5.5</v>
      </c>
      <c r="H843" s="41"/>
      <c r="I843" s="34"/>
      <c r="J843" s="2"/>
      <c r="K843" s="2"/>
      <c r="L843" s="2"/>
    </row>
    <row r="844" spans="1:12" s="5" customFormat="1" x14ac:dyDescent="0.25">
      <c r="A844" s="3" t="s">
        <v>5186</v>
      </c>
      <c r="B844" s="4" t="s">
        <v>5193</v>
      </c>
      <c r="C844" s="2" t="s">
        <v>5194</v>
      </c>
      <c r="D844" s="2"/>
      <c r="E844" s="2"/>
      <c r="F844" s="32">
        <v>1</v>
      </c>
      <c r="G844" s="17">
        <v>5.5</v>
      </c>
      <c r="H844" s="41"/>
      <c r="I844" s="34"/>
      <c r="J844" s="2"/>
      <c r="K844" s="2"/>
      <c r="L844" s="2"/>
    </row>
    <row r="845" spans="1:12" s="5" customFormat="1" x14ac:dyDescent="0.25">
      <c r="A845" s="3" t="s">
        <v>5186</v>
      </c>
      <c r="B845" s="4" t="s">
        <v>5195</v>
      </c>
      <c r="C845" s="2" t="s">
        <v>5196</v>
      </c>
      <c r="D845" s="2"/>
      <c r="E845" s="2"/>
      <c r="F845" s="32">
        <v>1</v>
      </c>
      <c r="G845" s="17">
        <v>5.5</v>
      </c>
      <c r="H845" s="41"/>
      <c r="I845" s="34"/>
      <c r="J845" s="2"/>
      <c r="K845" s="2"/>
      <c r="L845" s="2"/>
    </row>
    <row r="846" spans="1:12" s="2" customFormat="1" x14ac:dyDescent="0.25">
      <c r="A846" s="3" t="s">
        <v>5186</v>
      </c>
      <c r="B846" s="4" t="s">
        <v>5197</v>
      </c>
      <c r="C846" s="2" t="s">
        <v>5198</v>
      </c>
      <c r="F846" s="32">
        <v>1</v>
      </c>
      <c r="G846" s="17">
        <v>5.5</v>
      </c>
      <c r="H846" s="41"/>
      <c r="I846" s="34"/>
    </row>
    <row r="847" spans="1:12" s="2" customFormat="1" x14ac:dyDescent="0.25">
      <c r="A847" s="3" t="s">
        <v>5186</v>
      </c>
      <c r="B847" s="4" t="s">
        <v>5199</v>
      </c>
      <c r="C847" s="2" t="s">
        <v>5200</v>
      </c>
      <c r="F847" s="32">
        <v>1</v>
      </c>
      <c r="G847" s="17">
        <v>5.5</v>
      </c>
      <c r="H847" s="41"/>
      <c r="I847" s="34"/>
    </row>
    <row r="848" spans="1:12" s="2" customFormat="1" x14ac:dyDescent="0.25">
      <c r="A848" s="3" t="s">
        <v>5186</v>
      </c>
      <c r="B848" s="4" t="s">
        <v>5201</v>
      </c>
      <c r="C848" s="2" t="s">
        <v>3210</v>
      </c>
      <c r="F848" s="32">
        <v>1</v>
      </c>
      <c r="G848" s="17">
        <v>5.5</v>
      </c>
      <c r="H848" s="41"/>
      <c r="I848" s="34"/>
    </row>
    <row r="849" spans="1:12" s="2" customFormat="1" x14ac:dyDescent="0.25">
      <c r="A849" s="3" t="s">
        <v>5186</v>
      </c>
      <c r="B849" s="4" t="s">
        <v>5202</v>
      </c>
      <c r="C849" s="2" t="s">
        <v>5203</v>
      </c>
      <c r="F849" s="32">
        <v>1</v>
      </c>
      <c r="G849" s="17">
        <v>5.5</v>
      </c>
      <c r="H849" s="41"/>
      <c r="I849" s="34"/>
    </row>
    <row r="850" spans="1:12" s="2" customFormat="1" x14ac:dyDescent="0.25">
      <c r="A850" s="3" t="s">
        <v>5186</v>
      </c>
      <c r="B850" s="4" t="s">
        <v>5204</v>
      </c>
      <c r="C850" s="2" t="s">
        <v>5205</v>
      </c>
      <c r="F850" s="32">
        <v>1</v>
      </c>
      <c r="G850" s="17">
        <v>5.5</v>
      </c>
      <c r="H850" s="41"/>
      <c r="I850" s="34"/>
    </row>
    <row r="851" spans="1:12" x14ac:dyDescent="0.25">
      <c r="A851" s="3" t="s">
        <v>5186</v>
      </c>
      <c r="B851" s="4" t="s">
        <v>5206</v>
      </c>
      <c r="C851" s="2" t="s">
        <v>5207</v>
      </c>
      <c r="D851" s="2"/>
      <c r="E851" s="2"/>
      <c r="F851" s="32">
        <v>1</v>
      </c>
      <c r="G851" s="17">
        <v>5.5</v>
      </c>
      <c r="H851" s="41"/>
      <c r="I851" s="34"/>
      <c r="J851" s="2"/>
      <c r="K851" s="2"/>
      <c r="L851" s="2"/>
    </row>
    <row r="852" spans="1:12" x14ac:dyDescent="0.25">
      <c r="A852" s="3" t="s">
        <v>5186</v>
      </c>
      <c r="B852" s="4" t="s">
        <v>5208</v>
      </c>
      <c r="C852" s="2" t="s">
        <v>5209</v>
      </c>
      <c r="D852" s="2"/>
      <c r="E852" s="2"/>
      <c r="F852" s="32">
        <v>1</v>
      </c>
      <c r="G852" s="17">
        <v>5.5</v>
      </c>
      <c r="H852" s="41"/>
      <c r="I852" s="34"/>
      <c r="J852" s="2"/>
      <c r="K852" s="2"/>
      <c r="L852" s="2"/>
    </row>
    <row r="853" spans="1:12" x14ac:dyDescent="0.25">
      <c r="A853" s="21" t="s">
        <v>2970</v>
      </c>
      <c r="B853" s="22" t="s">
        <v>3352</v>
      </c>
      <c r="C853" s="23" t="s">
        <v>3353</v>
      </c>
      <c r="D853" s="2" t="s">
        <v>458</v>
      </c>
      <c r="E853" s="23">
        <v>6</v>
      </c>
      <c r="F853" s="31">
        <v>1</v>
      </c>
      <c r="G853" s="30">
        <v>10.9</v>
      </c>
      <c r="H853" s="40">
        <f>(F853*G853*0.25)/1.055</f>
        <v>2.5829383886255926</v>
      </c>
      <c r="I853" s="35">
        <f t="shared" ref="I853:I860" si="55">F853*G853*0.91</f>
        <v>9.9190000000000005</v>
      </c>
      <c r="J853" s="23"/>
      <c r="K853" s="23"/>
      <c r="L853" s="5"/>
    </row>
    <row r="854" spans="1:12" x14ac:dyDescent="0.25">
      <c r="A854" s="7" t="s">
        <v>2970</v>
      </c>
      <c r="B854" s="8" t="s">
        <v>3396</v>
      </c>
      <c r="C854" s="5" t="s">
        <v>3397</v>
      </c>
      <c r="D854" s="5" t="s">
        <v>458</v>
      </c>
      <c r="E854" s="5">
        <v>6</v>
      </c>
      <c r="F854" s="33">
        <v>1</v>
      </c>
      <c r="G854" s="37">
        <v>11.95</v>
      </c>
      <c r="H854" s="42">
        <f>(F854*G854*0.4)/1.055</f>
        <v>4.5308056872037916</v>
      </c>
      <c r="I854" s="36">
        <f t="shared" si="55"/>
        <v>10.874499999999999</v>
      </c>
      <c r="J854" s="5"/>
      <c r="K854" s="5"/>
      <c r="L854" s="23"/>
    </row>
    <row r="855" spans="1:12" s="5" customFormat="1" x14ac:dyDescent="0.25">
      <c r="A855" s="7" t="s">
        <v>2970</v>
      </c>
      <c r="B855" s="8" t="s">
        <v>3361</v>
      </c>
      <c r="C855" s="5" t="s">
        <v>2008</v>
      </c>
      <c r="D855" s="5" t="s">
        <v>458</v>
      </c>
      <c r="E855" s="5">
        <v>6</v>
      </c>
      <c r="F855" s="33">
        <v>1</v>
      </c>
      <c r="G855" s="37">
        <v>4.95</v>
      </c>
      <c r="H855" s="42">
        <f>(F855*G855*0.4)/1.055</f>
        <v>1.8767772511848344</v>
      </c>
      <c r="I855" s="36">
        <f t="shared" si="55"/>
        <v>4.5045000000000002</v>
      </c>
    </row>
    <row r="856" spans="1:12" x14ac:dyDescent="0.25">
      <c r="A856" s="21" t="s">
        <v>2970</v>
      </c>
      <c r="B856" s="22" t="s">
        <v>3356</v>
      </c>
      <c r="C856" s="23" t="s">
        <v>3357</v>
      </c>
      <c r="D856" s="2" t="s">
        <v>458</v>
      </c>
      <c r="E856" s="23">
        <v>6</v>
      </c>
      <c r="F856" s="31">
        <v>1</v>
      </c>
      <c r="G856" s="30">
        <v>12.9</v>
      </c>
      <c r="H856" s="40">
        <f>(F856*G856*0.25)/1.055</f>
        <v>3.0568720379146921</v>
      </c>
      <c r="I856" s="35">
        <f t="shared" si="55"/>
        <v>11.739000000000001</v>
      </c>
      <c r="J856" s="23"/>
      <c r="K856" s="23"/>
      <c r="L856" s="5"/>
    </row>
    <row r="857" spans="1:12" x14ac:dyDescent="0.25">
      <c r="A857" s="7" t="s">
        <v>2970</v>
      </c>
      <c r="B857" s="8" t="s">
        <v>3394</v>
      </c>
      <c r="C857" s="5" t="s">
        <v>3395</v>
      </c>
      <c r="D857" s="5" t="s">
        <v>458</v>
      </c>
      <c r="E857" s="5">
        <v>6</v>
      </c>
      <c r="F857" s="33">
        <v>1</v>
      </c>
      <c r="G857" s="37">
        <v>10.9</v>
      </c>
      <c r="H857" s="42">
        <f>(F857*G857*0.4)/1.055</f>
        <v>4.1327014218009488</v>
      </c>
      <c r="I857" s="36">
        <f t="shared" si="55"/>
        <v>9.9190000000000005</v>
      </c>
      <c r="J857" s="5"/>
      <c r="K857" s="5"/>
      <c r="L857" s="5"/>
    </row>
    <row r="858" spans="1:12" x14ac:dyDescent="0.25">
      <c r="A858" s="7" t="s">
        <v>2970</v>
      </c>
      <c r="B858" s="8" t="s">
        <v>3360</v>
      </c>
      <c r="C858" s="5" t="s">
        <v>200</v>
      </c>
      <c r="D858" s="5" t="s">
        <v>458</v>
      </c>
      <c r="E858" s="5">
        <v>6</v>
      </c>
      <c r="F858" s="33">
        <v>1</v>
      </c>
      <c r="G858" s="37">
        <v>4.95</v>
      </c>
      <c r="H858" s="42">
        <f>(F858*G858*0.4)/1.055</f>
        <v>1.8767772511848344</v>
      </c>
      <c r="I858" s="36">
        <f t="shared" si="55"/>
        <v>4.5045000000000002</v>
      </c>
      <c r="J858" s="5"/>
      <c r="K858" s="5"/>
      <c r="L858" s="5"/>
    </row>
    <row r="859" spans="1:12" x14ac:dyDescent="0.25">
      <c r="A859" s="21" t="s">
        <v>2970</v>
      </c>
      <c r="B859" s="22" t="s">
        <v>3350</v>
      </c>
      <c r="C859" s="23" t="s">
        <v>3351</v>
      </c>
      <c r="D859" s="2" t="s">
        <v>458</v>
      </c>
      <c r="E859" s="23">
        <v>6</v>
      </c>
      <c r="F859" s="31">
        <v>1</v>
      </c>
      <c r="G859" s="30">
        <v>11.9</v>
      </c>
      <c r="H859" s="40">
        <f>(F859*G859*0.25)/1.055</f>
        <v>2.8199052132701423</v>
      </c>
      <c r="I859" s="35">
        <f t="shared" si="55"/>
        <v>10.829000000000001</v>
      </c>
      <c r="J859" s="23"/>
      <c r="K859" s="23"/>
      <c r="L859" s="5"/>
    </row>
    <row r="860" spans="1:12" x14ac:dyDescent="0.25">
      <c r="A860" s="21" t="s">
        <v>2970</v>
      </c>
      <c r="B860" s="22" t="s">
        <v>3949</v>
      </c>
      <c r="C860" s="23" t="s">
        <v>3950</v>
      </c>
      <c r="D860" s="23" t="s">
        <v>458</v>
      </c>
      <c r="E860" s="23">
        <v>6</v>
      </c>
      <c r="F860" s="31">
        <v>1</v>
      </c>
      <c r="G860" s="30">
        <v>6.5</v>
      </c>
      <c r="H860" s="40">
        <f>(F860*G860*0.25)/1.055</f>
        <v>1.5402843601895735</v>
      </c>
      <c r="I860" s="35">
        <f t="shared" si="55"/>
        <v>5.915</v>
      </c>
      <c r="J860" s="23"/>
      <c r="K860" s="23"/>
      <c r="L860" s="23"/>
    </row>
    <row r="861" spans="1:12" x14ac:dyDescent="0.25">
      <c r="A861" s="3" t="s">
        <v>520</v>
      </c>
      <c r="B861" s="90">
        <v>9780746086537</v>
      </c>
      <c r="C861" s="27" t="s">
        <v>5151</v>
      </c>
      <c r="D861" s="23"/>
      <c r="E861" s="23"/>
      <c r="F861" s="35">
        <v>1</v>
      </c>
      <c r="G861" s="38">
        <v>10</v>
      </c>
      <c r="H861" s="40"/>
      <c r="I861" s="34"/>
      <c r="J861" s="23"/>
      <c r="K861" s="23"/>
      <c r="L861" s="23"/>
    </row>
    <row r="862" spans="1:12" x14ac:dyDescent="0.25">
      <c r="A862" s="3" t="s">
        <v>520</v>
      </c>
      <c r="B862" s="90">
        <v>9780746089224</v>
      </c>
      <c r="C862" s="27" t="s">
        <v>5150</v>
      </c>
      <c r="D862" s="23"/>
      <c r="E862" s="23"/>
      <c r="F862" s="35">
        <v>1</v>
      </c>
      <c r="G862" s="38">
        <v>6.9</v>
      </c>
      <c r="H862" s="40"/>
      <c r="I862" s="34"/>
      <c r="J862" s="23"/>
      <c r="K862" s="23"/>
      <c r="L862" s="23"/>
    </row>
    <row r="863" spans="1:12" x14ac:dyDescent="0.25">
      <c r="A863" s="3" t="s">
        <v>520</v>
      </c>
      <c r="B863" s="90">
        <v>9780746099506</v>
      </c>
      <c r="C863" s="27" t="s">
        <v>5149</v>
      </c>
      <c r="D863" s="23"/>
      <c r="E863" s="23"/>
      <c r="F863" s="35">
        <v>1</v>
      </c>
      <c r="G863" s="38">
        <v>10</v>
      </c>
      <c r="H863" s="40"/>
      <c r="I863" s="34"/>
      <c r="J863" s="23"/>
      <c r="K863" s="23"/>
      <c r="L863" s="23"/>
    </row>
    <row r="864" spans="1:12" s="5" customFormat="1" x14ac:dyDescent="0.25">
      <c r="A864" s="3" t="s">
        <v>537</v>
      </c>
      <c r="B864" s="4" t="s">
        <v>2983</v>
      </c>
      <c r="C864" s="2" t="s">
        <v>2984</v>
      </c>
      <c r="D864" s="2" t="s">
        <v>458</v>
      </c>
      <c r="E864" s="2">
        <v>6</v>
      </c>
      <c r="F864" s="32">
        <v>1</v>
      </c>
      <c r="G864" s="17">
        <v>9</v>
      </c>
      <c r="H864" s="41">
        <f>(F864*G864*0.25)/1.055</f>
        <v>2.1327014218009479</v>
      </c>
      <c r="I864" s="34">
        <f t="shared" ref="I864:I878" si="56">F864*G864*0.91</f>
        <v>8.19</v>
      </c>
      <c r="J864" s="2"/>
      <c r="K864" s="2"/>
      <c r="L864" s="2"/>
    </row>
    <row r="865" spans="1:12" x14ac:dyDescent="0.25">
      <c r="A865" s="3" t="s">
        <v>537</v>
      </c>
      <c r="B865" s="4" t="s">
        <v>2985</v>
      </c>
      <c r="C865" s="2" t="s">
        <v>2986</v>
      </c>
      <c r="D865" s="2" t="s">
        <v>458</v>
      </c>
      <c r="E865" s="2">
        <v>9</v>
      </c>
      <c r="F865" s="32">
        <v>1</v>
      </c>
      <c r="G865" s="17">
        <v>10.7</v>
      </c>
      <c r="H865" s="41">
        <f>(F865*G865*0.25)/1.055</f>
        <v>2.5355450236966823</v>
      </c>
      <c r="I865" s="34">
        <f t="shared" si="56"/>
        <v>9.7370000000000001</v>
      </c>
      <c r="J865" s="2"/>
      <c r="K865" s="2"/>
      <c r="L865" s="2"/>
    </row>
    <row r="866" spans="1:12" x14ac:dyDescent="0.25">
      <c r="A866" s="3" t="s">
        <v>537</v>
      </c>
      <c r="B866" s="4" t="s">
        <v>2987</v>
      </c>
      <c r="C866" s="2" t="s">
        <v>2988</v>
      </c>
      <c r="D866" s="2" t="s">
        <v>458</v>
      </c>
      <c r="E866" s="2">
        <v>9</v>
      </c>
      <c r="F866" s="32">
        <v>1</v>
      </c>
      <c r="G866" s="17">
        <v>14</v>
      </c>
      <c r="H866" s="41">
        <f>(F866*G866*0.25)/1.055</f>
        <v>3.3175355450236967</v>
      </c>
      <c r="I866" s="34">
        <f t="shared" si="56"/>
        <v>12.74</v>
      </c>
      <c r="J866" s="2"/>
      <c r="K866" s="2"/>
      <c r="L866" s="2"/>
    </row>
    <row r="867" spans="1:12" x14ac:dyDescent="0.25">
      <c r="A867" s="3" t="s">
        <v>537</v>
      </c>
      <c r="B867" s="4" t="s">
        <v>2989</v>
      </c>
      <c r="C867" s="2" t="s">
        <v>2990</v>
      </c>
      <c r="D867" s="2" t="s">
        <v>458</v>
      </c>
      <c r="E867" s="2">
        <v>9</v>
      </c>
      <c r="F867" s="32">
        <v>1</v>
      </c>
      <c r="G867" s="17">
        <v>17.5</v>
      </c>
      <c r="H867" s="41">
        <f>(F867*G867*0.25)/1.055</f>
        <v>4.1469194312796214</v>
      </c>
      <c r="I867" s="34">
        <f t="shared" si="56"/>
        <v>15.925000000000001</v>
      </c>
      <c r="J867" s="2"/>
      <c r="K867" s="2"/>
      <c r="L867" s="2"/>
    </row>
    <row r="868" spans="1:12" x14ac:dyDescent="0.25">
      <c r="A868" s="3" t="s">
        <v>537</v>
      </c>
      <c r="B868" s="4" t="s">
        <v>3606</v>
      </c>
      <c r="C868" s="2" t="s">
        <v>3607</v>
      </c>
      <c r="D868" s="2" t="s">
        <v>458</v>
      </c>
      <c r="E868" s="2">
        <v>9</v>
      </c>
      <c r="F868" s="32">
        <v>1</v>
      </c>
      <c r="G868" s="17">
        <v>17.5</v>
      </c>
      <c r="H868" s="41">
        <f>(F868*G868*0.25)/1.055</f>
        <v>4.1469194312796214</v>
      </c>
      <c r="I868" s="34">
        <f t="shared" si="56"/>
        <v>15.925000000000001</v>
      </c>
      <c r="J868" s="2"/>
      <c r="K868" s="2"/>
      <c r="L868" s="2"/>
    </row>
    <row r="869" spans="1:12" x14ac:dyDescent="0.25">
      <c r="A869" s="3" t="s">
        <v>3584</v>
      </c>
      <c r="B869" s="4" t="s">
        <v>3585</v>
      </c>
      <c r="C869" s="2" t="s">
        <v>3586</v>
      </c>
      <c r="D869" s="2" t="s">
        <v>425</v>
      </c>
      <c r="E869" s="2">
        <v>12</v>
      </c>
      <c r="F869" s="32">
        <v>1</v>
      </c>
      <c r="G869" s="17">
        <v>23</v>
      </c>
      <c r="H869" s="41">
        <f>(F869*0.5)/1.055</f>
        <v>0.47393364928909953</v>
      </c>
      <c r="I869" s="34">
        <f t="shared" si="56"/>
        <v>20.93</v>
      </c>
      <c r="J869" s="2"/>
      <c r="K869" s="2"/>
      <c r="L869" s="2"/>
    </row>
    <row r="870" spans="1:12" x14ac:dyDescent="0.25">
      <c r="A870" s="3" t="s">
        <v>4235</v>
      </c>
      <c r="B870" s="4" t="s">
        <v>2991</v>
      </c>
      <c r="C870" s="2" t="s">
        <v>2992</v>
      </c>
      <c r="D870" s="2" t="s">
        <v>425</v>
      </c>
      <c r="E870" s="2">
        <v>3</v>
      </c>
      <c r="F870" s="32">
        <v>1</v>
      </c>
      <c r="G870" s="17">
        <v>7.5</v>
      </c>
      <c r="H870" s="41">
        <f>(F870*G870*0.25)/1.055</f>
        <v>1.7772511848341233</v>
      </c>
      <c r="I870" s="34">
        <f t="shared" si="56"/>
        <v>6.8250000000000002</v>
      </c>
      <c r="J870" s="2"/>
      <c r="K870" s="2"/>
      <c r="L870" s="2"/>
    </row>
    <row r="871" spans="1:12" x14ac:dyDescent="0.25">
      <c r="A871" s="3" t="s">
        <v>4235</v>
      </c>
      <c r="B871" s="4" t="s">
        <v>3420</v>
      </c>
      <c r="C871" s="2" t="s">
        <v>3421</v>
      </c>
      <c r="D871" s="2" t="s">
        <v>425</v>
      </c>
      <c r="E871" s="2">
        <v>3</v>
      </c>
      <c r="F871" s="32">
        <v>1</v>
      </c>
      <c r="G871" s="17">
        <v>7.5</v>
      </c>
      <c r="H871" s="41">
        <f>(F871*G871*0.25)/1.055</f>
        <v>1.7772511848341233</v>
      </c>
      <c r="I871" s="34">
        <f t="shared" si="56"/>
        <v>6.8250000000000002</v>
      </c>
      <c r="J871" s="2"/>
      <c r="K871" s="2"/>
      <c r="L871" s="2"/>
    </row>
    <row r="872" spans="1:12" x14ac:dyDescent="0.25">
      <c r="A872" s="3" t="s">
        <v>1318</v>
      </c>
      <c r="B872" s="4" t="s">
        <v>5044</v>
      </c>
      <c r="C872" s="2" t="s">
        <v>5045</v>
      </c>
      <c r="D872" s="2" t="s">
        <v>425</v>
      </c>
      <c r="E872" s="2">
        <v>6</v>
      </c>
      <c r="F872" s="32">
        <v>2</v>
      </c>
      <c r="G872" s="17">
        <v>7.5</v>
      </c>
      <c r="H872" s="41">
        <f>(F872*1.5)/1.055</f>
        <v>2.8436018957345972</v>
      </c>
      <c r="I872" s="34">
        <f t="shared" si="56"/>
        <v>13.65</v>
      </c>
    </row>
    <row r="873" spans="1:12" x14ac:dyDescent="0.25">
      <c r="A873" s="3" t="s">
        <v>1318</v>
      </c>
      <c r="B873" s="4" t="s">
        <v>4884</v>
      </c>
      <c r="C873" s="2" t="s">
        <v>4885</v>
      </c>
      <c r="D873" s="2" t="s">
        <v>458</v>
      </c>
      <c r="E873" s="2">
        <v>6</v>
      </c>
      <c r="F873" s="32">
        <v>2</v>
      </c>
      <c r="G873" s="17">
        <v>4.95</v>
      </c>
      <c r="H873" s="41">
        <f>(F873*2.5)/1.055</f>
        <v>4.7393364928909953</v>
      </c>
      <c r="I873" s="34">
        <f t="shared" si="56"/>
        <v>9.0090000000000003</v>
      </c>
    </row>
    <row r="874" spans="1:12" x14ac:dyDescent="0.25">
      <c r="A874" s="3" t="s">
        <v>1318</v>
      </c>
      <c r="B874" s="4" t="s">
        <v>4886</v>
      </c>
      <c r="C874" s="2" t="s">
        <v>4887</v>
      </c>
      <c r="D874" s="2" t="s">
        <v>458</v>
      </c>
      <c r="E874" s="2">
        <v>6</v>
      </c>
      <c r="F874" s="32">
        <v>2</v>
      </c>
      <c r="G874" s="17">
        <v>4.95</v>
      </c>
      <c r="H874" s="41">
        <f>(F874*2.5)/1.055</f>
        <v>4.7393364928909953</v>
      </c>
      <c r="I874" s="34">
        <f t="shared" si="56"/>
        <v>9.0090000000000003</v>
      </c>
    </row>
    <row r="875" spans="1:12" s="26" customFormat="1" x14ac:dyDescent="0.25">
      <c r="A875" s="3" t="s">
        <v>1318</v>
      </c>
      <c r="B875" s="4" t="s">
        <v>5042</v>
      </c>
      <c r="C875" s="2" t="s">
        <v>5043</v>
      </c>
      <c r="D875" s="2" t="s">
        <v>458</v>
      </c>
      <c r="E875" s="2">
        <v>6</v>
      </c>
      <c r="F875" s="32">
        <v>2</v>
      </c>
      <c r="G875" s="17">
        <v>7.5</v>
      </c>
      <c r="H875" s="41">
        <f>(F875*2.5)/1.055</f>
        <v>4.7393364928909953</v>
      </c>
      <c r="I875" s="34">
        <f t="shared" si="56"/>
        <v>13.65</v>
      </c>
      <c r="J875"/>
      <c r="K875"/>
      <c r="L875"/>
    </row>
    <row r="876" spans="1:12" x14ac:dyDescent="0.25">
      <c r="A876" s="1" t="s">
        <v>1258</v>
      </c>
      <c r="B876" s="6" t="s">
        <v>470</v>
      </c>
      <c r="C876" t="s">
        <v>471</v>
      </c>
      <c r="D876" t="s">
        <v>458</v>
      </c>
      <c r="E876">
        <v>6</v>
      </c>
      <c r="F876" s="34">
        <v>2</v>
      </c>
      <c r="G876" s="10">
        <v>9</v>
      </c>
      <c r="H876" s="43">
        <f>(F876*G876*0.4)/1.055</f>
        <v>6.8246445497630335</v>
      </c>
      <c r="I876" s="34">
        <f t="shared" si="56"/>
        <v>16.38</v>
      </c>
    </row>
    <row r="877" spans="1:12" x14ac:dyDescent="0.25">
      <c r="A877" s="3" t="s">
        <v>1258</v>
      </c>
      <c r="B877" s="4" t="s">
        <v>1263</v>
      </c>
      <c r="C877" s="2" t="s">
        <v>372</v>
      </c>
      <c r="D877" s="2" t="s">
        <v>425</v>
      </c>
      <c r="E877" s="2">
        <v>3</v>
      </c>
      <c r="F877" s="32">
        <v>2</v>
      </c>
      <c r="G877" s="17">
        <v>12.5</v>
      </c>
      <c r="H877" s="41">
        <f>(F877*G877*0.25)/1.055</f>
        <v>5.9241706161137442</v>
      </c>
      <c r="I877" s="34">
        <f t="shared" si="56"/>
        <v>22.75</v>
      </c>
    </row>
    <row r="878" spans="1:12" x14ac:dyDescent="0.25">
      <c r="A878" s="3" t="s">
        <v>1324</v>
      </c>
      <c r="B878" s="4" t="s">
        <v>5026</v>
      </c>
      <c r="C878" s="2" t="s">
        <v>5027</v>
      </c>
      <c r="D878" s="2" t="s">
        <v>532</v>
      </c>
      <c r="E878" s="2">
        <v>9</v>
      </c>
      <c r="F878" s="32">
        <v>2</v>
      </c>
      <c r="G878" s="17">
        <v>6</v>
      </c>
      <c r="H878" s="41">
        <f>(F878*3.5)/1.055</f>
        <v>6.6350710900473935</v>
      </c>
      <c r="I878" s="34">
        <f t="shared" si="56"/>
        <v>10.92</v>
      </c>
      <c r="J878" s="2"/>
    </row>
    <row r="879" spans="1:12" x14ac:dyDescent="0.25">
      <c r="A879" s="3" t="s">
        <v>3519</v>
      </c>
      <c r="B879" s="4" t="s">
        <v>3520</v>
      </c>
      <c r="C879" s="2" t="s">
        <v>3521</v>
      </c>
      <c r="D879" s="2" t="s">
        <v>458</v>
      </c>
      <c r="E879" s="2">
        <v>6</v>
      </c>
      <c r="F879" s="32">
        <v>2</v>
      </c>
      <c r="G879" s="17"/>
      <c r="H879" s="41"/>
      <c r="I879" s="34"/>
      <c r="J879" s="2"/>
      <c r="K879" s="2"/>
      <c r="L879" s="2"/>
    </row>
    <row r="880" spans="1:12" x14ac:dyDescent="0.25">
      <c r="A880" s="7" t="s">
        <v>397</v>
      </c>
      <c r="B880" s="8" t="s">
        <v>4933</v>
      </c>
      <c r="C880" s="5" t="s">
        <v>4934</v>
      </c>
      <c r="D880" s="5" t="s">
        <v>189</v>
      </c>
      <c r="E880" s="5">
        <v>12</v>
      </c>
      <c r="F880" s="33">
        <v>2</v>
      </c>
      <c r="G880" s="37">
        <v>19.95</v>
      </c>
      <c r="H880" s="43"/>
      <c r="I880" s="34">
        <f t="shared" ref="I880:I902" si="57">F880*G880*0.91</f>
        <v>36.308999999999997</v>
      </c>
      <c r="J880" s="5"/>
      <c r="K880" s="5"/>
      <c r="L880" s="5"/>
    </row>
    <row r="881" spans="1:12" x14ac:dyDescent="0.25">
      <c r="A881" s="7" t="s">
        <v>397</v>
      </c>
      <c r="B881" s="8" t="s">
        <v>5221</v>
      </c>
      <c r="C881" s="5" t="s">
        <v>5222</v>
      </c>
      <c r="D881" s="5" t="s">
        <v>189</v>
      </c>
      <c r="E881" s="5">
        <v>12</v>
      </c>
      <c r="F881" s="33">
        <v>2</v>
      </c>
      <c r="G881" s="37">
        <v>24.95</v>
      </c>
      <c r="H881" s="43"/>
      <c r="I881" s="34">
        <f t="shared" si="57"/>
        <v>45.408999999999999</v>
      </c>
      <c r="J881" s="5"/>
      <c r="K881" s="5"/>
      <c r="L881" s="5"/>
    </row>
    <row r="882" spans="1:12" x14ac:dyDescent="0.25">
      <c r="A882" s="7" t="s">
        <v>397</v>
      </c>
      <c r="B882" s="8" t="s">
        <v>4935</v>
      </c>
      <c r="C882" s="5" t="s">
        <v>4936</v>
      </c>
      <c r="D882" s="5" t="s">
        <v>189</v>
      </c>
      <c r="E882" s="5">
        <v>12</v>
      </c>
      <c r="F882" s="33">
        <v>2</v>
      </c>
      <c r="G882" s="37">
        <v>5</v>
      </c>
      <c r="H882" s="43"/>
      <c r="I882" s="34">
        <f t="shared" si="57"/>
        <v>9.1</v>
      </c>
      <c r="J882" s="5"/>
      <c r="K882" s="5"/>
      <c r="L882" s="5"/>
    </row>
    <row r="883" spans="1:12" x14ac:dyDescent="0.25">
      <c r="A883" s="7" t="s">
        <v>1007</v>
      </c>
      <c r="B883" s="8" t="s">
        <v>1854</v>
      </c>
      <c r="C883" s="5" t="s">
        <v>1855</v>
      </c>
      <c r="D883" s="5" t="s">
        <v>458</v>
      </c>
      <c r="E883" s="5">
        <v>2</v>
      </c>
      <c r="F883" s="33">
        <v>2</v>
      </c>
      <c r="G883" s="37">
        <v>5.2</v>
      </c>
      <c r="H883" s="42">
        <f t="shared" ref="H883:H891" si="58">(F883*0.4*G883)/1.055</f>
        <v>3.9431279620853084</v>
      </c>
      <c r="I883" s="34">
        <f t="shared" si="57"/>
        <v>9.4640000000000004</v>
      </c>
      <c r="J883" s="26"/>
      <c r="K883" s="26"/>
      <c r="L883" s="24"/>
    </row>
    <row r="884" spans="1:12" x14ac:dyDescent="0.25">
      <c r="A884" s="7" t="s">
        <v>1007</v>
      </c>
      <c r="B884" s="8" t="s">
        <v>5119</v>
      </c>
      <c r="C884" s="5" t="s">
        <v>5120</v>
      </c>
      <c r="D884" s="5" t="s">
        <v>1858</v>
      </c>
      <c r="E884" s="5">
        <v>7</v>
      </c>
      <c r="F884" s="33">
        <v>2</v>
      </c>
      <c r="G884" s="37">
        <v>5.2</v>
      </c>
      <c r="H884" s="42">
        <f t="shared" si="58"/>
        <v>3.9431279620853084</v>
      </c>
      <c r="I884" s="34">
        <f t="shared" si="57"/>
        <v>9.4640000000000004</v>
      </c>
      <c r="J884" s="26"/>
      <c r="K884" s="26"/>
      <c r="L884" s="26"/>
    </row>
    <row r="885" spans="1:12" x14ac:dyDescent="0.25">
      <c r="A885" s="7" t="s">
        <v>1007</v>
      </c>
      <c r="B885" s="8" t="s">
        <v>3317</v>
      </c>
      <c r="C885" s="5" t="s">
        <v>3318</v>
      </c>
      <c r="D885" s="5" t="s">
        <v>1889</v>
      </c>
      <c r="E885" s="5">
        <v>9</v>
      </c>
      <c r="F885" s="33">
        <v>2</v>
      </c>
      <c r="G885" s="37">
        <v>9.9</v>
      </c>
      <c r="H885" s="42">
        <f t="shared" si="58"/>
        <v>7.5071090047393376</v>
      </c>
      <c r="I885" s="34">
        <f t="shared" si="57"/>
        <v>18.018000000000001</v>
      </c>
      <c r="J885" s="26"/>
      <c r="K885" s="26"/>
      <c r="L885" s="26"/>
    </row>
    <row r="886" spans="1:12" x14ac:dyDescent="0.25">
      <c r="A886" s="7" t="s">
        <v>1007</v>
      </c>
      <c r="B886" s="8" t="s">
        <v>5056</v>
      </c>
      <c r="C886" s="5" t="s">
        <v>5057</v>
      </c>
      <c r="D886" s="5" t="s">
        <v>458</v>
      </c>
      <c r="E886" s="5">
        <v>2</v>
      </c>
      <c r="F886" s="33">
        <v>2</v>
      </c>
      <c r="G886" s="37">
        <v>6.2</v>
      </c>
      <c r="H886" s="42">
        <f t="shared" si="58"/>
        <v>4.7014218009478688</v>
      </c>
      <c r="I886" s="34">
        <f t="shared" si="57"/>
        <v>11.284000000000001</v>
      </c>
      <c r="J886" s="26"/>
      <c r="K886" s="26"/>
      <c r="L886" s="26"/>
    </row>
    <row r="887" spans="1:12" x14ac:dyDescent="0.25">
      <c r="A887" s="7" t="s">
        <v>1007</v>
      </c>
      <c r="B887" s="8" t="s">
        <v>5054</v>
      </c>
      <c r="C887" s="5" t="s">
        <v>5055</v>
      </c>
      <c r="D887" s="5" t="s">
        <v>1889</v>
      </c>
      <c r="E887" s="5">
        <v>7</v>
      </c>
      <c r="F887" s="33">
        <v>2</v>
      </c>
      <c r="G887" s="37">
        <v>6.2</v>
      </c>
      <c r="H887" s="42">
        <f t="shared" si="58"/>
        <v>4.7014218009478688</v>
      </c>
      <c r="I887" s="34">
        <f t="shared" si="57"/>
        <v>11.284000000000001</v>
      </c>
      <c r="J887" s="26"/>
      <c r="K887" s="26"/>
      <c r="L887" s="26"/>
    </row>
    <row r="888" spans="1:12" x14ac:dyDescent="0.25">
      <c r="A888" s="7" t="s">
        <v>1007</v>
      </c>
      <c r="B888" s="8" t="s">
        <v>5034</v>
      </c>
      <c r="C888" s="5" t="s">
        <v>5035</v>
      </c>
      <c r="D888" s="5" t="s">
        <v>1858</v>
      </c>
      <c r="E888" s="5">
        <v>5</v>
      </c>
      <c r="F888" s="33">
        <v>2</v>
      </c>
      <c r="G888" s="37">
        <v>5.2</v>
      </c>
      <c r="H888" s="42">
        <f t="shared" si="58"/>
        <v>3.9431279620853084</v>
      </c>
      <c r="I888" s="34">
        <f t="shared" si="57"/>
        <v>9.4640000000000004</v>
      </c>
      <c r="J888" s="26"/>
      <c r="K888" s="26"/>
      <c r="L888" s="26"/>
    </row>
    <row r="889" spans="1:12" x14ac:dyDescent="0.25">
      <c r="A889" s="7" t="s">
        <v>1007</v>
      </c>
      <c r="B889" s="8" t="s">
        <v>5036</v>
      </c>
      <c r="C889" s="5" t="s">
        <v>5037</v>
      </c>
      <c r="D889" s="5" t="s">
        <v>1858</v>
      </c>
      <c r="E889" s="5">
        <v>5</v>
      </c>
      <c r="F889" s="33">
        <v>2</v>
      </c>
      <c r="G889" s="37">
        <v>5.2</v>
      </c>
      <c r="H889" s="42">
        <f t="shared" si="58"/>
        <v>3.9431279620853084</v>
      </c>
      <c r="I889" s="34">
        <f t="shared" si="57"/>
        <v>9.4640000000000004</v>
      </c>
      <c r="J889" s="26"/>
      <c r="K889" s="26"/>
      <c r="L889" s="26"/>
    </row>
    <row r="890" spans="1:12" x14ac:dyDescent="0.25">
      <c r="A890" s="21" t="s">
        <v>1007</v>
      </c>
      <c r="B890" s="22" t="s">
        <v>3937</v>
      </c>
      <c r="C890" s="23" t="s">
        <v>3938</v>
      </c>
      <c r="D890" s="23" t="s">
        <v>776</v>
      </c>
      <c r="E890" s="23">
        <v>7</v>
      </c>
      <c r="F890" s="31">
        <v>2</v>
      </c>
      <c r="G890" s="30">
        <v>6.2</v>
      </c>
      <c r="H890" s="40">
        <f t="shared" si="58"/>
        <v>4.7014218009478688</v>
      </c>
      <c r="I890" s="35">
        <f t="shared" si="57"/>
        <v>11.284000000000001</v>
      </c>
      <c r="J890" s="24"/>
      <c r="K890" s="24"/>
      <c r="L890" s="24"/>
    </row>
    <row r="891" spans="1:12" x14ac:dyDescent="0.25">
      <c r="A891" s="7" t="s">
        <v>1007</v>
      </c>
      <c r="B891" s="8" t="s">
        <v>4809</v>
      </c>
      <c r="C891" s="5" t="s">
        <v>4810</v>
      </c>
      <c r="D891" s="5"/>
      <c r="E891" s="5">
        <v>3</v>
      </c>
      <c r="F891" s="33">
        <v>2</v>
      </c>
      <c r="G891" s="37">
        <v>9.9</v>
      </c>
      <c r="H891" s="42">
        <f t="shared" si="58"/>
        <v>7.5071090047393376</v>
      </c>
      <c r="I891" s="34">
        <f t="shared" si="57"/>
        <v>18.018000000000001</v>
      </c>
      <c r="J891" s="26"/>
      <c r="K891" s="26"/>
      <c r="L891" s="26"/>
    </row>
    <row r="892" spans="1:12" x14ac:dyDescent="0.25">
      <c r="A892" s="21" t="s">
        <v>1007</v>
      </c>
      <c r="B892" s="22" t="s">
        <v>5046</v>
      </c>
      <c r="C892" s="23" t="s">
        <v>5047</v>
      </c>
      <c r="D892" s="23" t="s">
        <v>425</v>
      </c>
      <c r="E892" s="23">
        <v>5</v>
      </c>
      <c r="F892" s="31">
        <v>2</v>
      </c>
      <c r="G892" s="30">
        <v>6.2</v>
      </c>
      <c r="H892" s="40">
        <f>(F892*0.25*G892)/1.055</f>
        <v>2.9383886255924172</v>
      </c>
      <c r="I892" s="35">
        <f t="shared" si="57"/>
        <v>11.284000000000001</v>
      </c>
      <c r="J892" s="24"/>
      <c r="K892" s="24"/>
      <c r="L892" s="26"/>
    </row>
    <row r="893" spans="1:12" x14ac:dyDescent="0.25">
      <c r="A893" s="7" t="s">
        <v>1007</v>
      </c>
      <c r="B893" s="8" t="s">
        <v>4803</v>
      </c>
      <c r="C893" s="5" t="s">
        <v>4804</v>
      </c>
      <c r="D893" s="5" t="s">
        <v>473</v>
      </c>
      <c r="E893" s="5">
        <v>7</v>
      </c>
      <c r="F893" s="33">
        <v>2</v>
      </c>
      <c r="G893" s="37">
        <v>9.9</v>
      </c>
      <c r="H893" s="42">
        <f>(F893*0.4*G893)/1.055</f>
        <v>7.5071090047393376</v>
      </c>
      <c r="I893" s="34">
        <f t="shared" si="57"/>
        <v>18.018000000000001</v>
      </c>
      <c r="J893" s="26"/>
      <c r="K893" s="26"/>
      <c r="L893" s="26"/>
    </row>
    <row r="894" spans="1:12" x14ac:dyDescent="0.25">
      <c r="A894" s="7" t="s">
        <v>1007</v>
      </c>
      <c r="B894" s="8" t="s">
        <v>5117</v>
      </c>
      <c r="C894" s="5" t="s">
        <v>5118</v>
      </c>
      <c r="D894" s="5" t="s">
        <v>458</v>
      </c>
      <c r="E894" s="5">
        <v>6</v>
      </c>
      <c r="F894" s="33">
        <v>2</v>
      </c>
      <c r="G894" s="37">
        <v>5.2</v>
      </c>
      <c r="H894" s="42">
        <f>(F894*0.4*G894)/1.055</f>
        <v>3.9431279620853084</v>
      </c>
      <c r="I894" s="34">
        <f t="shared" si="57"/>
        <v>9.4640000000000004</v>
      </c>
      <c r="J894" s="26"/>
      <c r="K894" s="26"/>
      <c r="L894" s="26"/>
    </row>
    <row r="895" spans="1:12" x14ac:dyDescent="0.25">
      <c r="A895" s="3" t="s">
        <v>1229</v>
      </c>
      <c r="B895" s="4" t="s">
        <v>4417</v>
      </c>
      <c r="C895" s="2" t="s">
        <v>4418</v>
      </c>
      <c r="D895" s="2" t="s">
        <v>425</v>
      </c>
      <c r="E895" s="2">
        <v>10</v>
      </c>
      <c r="F895" s="32">
        <v>2</v>
      </c>
      <c r="G895" s="17">
        <v>12</v>
      </c>
      <c r="H895" s="41">
        <f>(F895*G895*0.5)/1.055</f>
        <v>11.374407582938389</v>
      </c>
      <c r="I895" s="34">
        <f t="shared" si="57"/>
        <v>21.84</v>
      </c>
    </row>
    <row r="896" spans="1:12" x14ac:dyDescent="0.25">
      <c r="A896" s="3" t="s">
        <v>450</v>
      </c>
      <c r="B896" s="4" t="s">
        <v>4194</v>
      </c>
      <c r="C896" s="2" t="s">
        <v>4195</v>
      </c>
      <c r="D896" s="2" t="s">
        <v>1918</v>
      </c>
      <c r="E896" s="2">
        <v>3</v>
      </c>
      <c r="F896" s="32">
        <v>2</v>
      </c>
      <c r="G896" s="17">
        <v>5</v>
      </c>
      <c r="H896" s="41">
        <f>(F896*G896*0.25)/1.055</f>
        <v>2.3696682464454977</v>
      </c>
      <c r="I896" s="34">
        <f t="shared" si="57"/>
        <v>9.1</v>
      </c>
    </row>
    <row r="897" spans="1:12" s="2" customFormat="1" x14ac:dyDescent="0.25">
      <c r="A897" s="3" t="s">
        <v>450</v>
      </c>
      <c r="B897" s="4" t="s">
        <v>4192</v>
      </c>
      <c r="C897" s="2" t="s">
        <v>4193</v>
      </c>
      <c r="D897" s="2" t="s">
        <v>1918</v>
      </c>
      <c r="E897" s="2">
        <v>3</v>
      </c>
      <c r="F897" s="32">
        <v>2</v>
      </c>
      <c r="G897" s="17">
        <v>5</v>
      </c>
      <c r="H897" s="41">
        <f>(F897*G897*0.25)/1.055</f>
        <v>2.3696682464454977</v>
      </c>
      <c r="I897" s="34">
        <f t="shared" si="57"/>
        <v>9.1</v>
      </c>
      <c r="J897"/>
      <c r="K897"/>
      <c r="L897"/>
    </row>
    <row r="898" spans="1:12" x14ac:dyDescent="0.25">
      <c r="A898" s="7" t="s">
        <v>5</v>
      </c>
      <c r="B898" s="8" t="s">
        <v>4512</v>
      </c>
      <c r="C898" s="5" t="s">
        <v>4513</v>
      </c>
      <c r="D898" s="5" t="s">
        <v>458</v>
      </c>
      <c r="E898" s="5">
        <v>4</v>
      </c>
      <c r="F898" s="33">
        <v>2</v>
      </c>
      <c r="G898" s="37">
        <v>21.3</v>
      </c>
      <c r="H898" s="42">
        <f>(F898*G898*0.4)/1.055</f>
        <v>16.151658767772517</v>
      </c>
      <c r="I898" s="34">
        <f t="shared" si="57"/>
        <v>38.766000000000005</v>
      </c>
      <c r="J898" s="5"/>
      <c r="K898" s="26"/>
      <c r="L898" s="26"/>
    </row>
    <row r="899" spans="1:12" x14ac:dyDescent="0.25">
      <c r="A899" s="21" t="s">
        <v>1122</v>
      </c>
      <c r="B899" s="22" t="s">
        <v>1945</v>
      </c>
      <c r="C899" s="23" t="s">
        <v>1946</v>
      </c>
      <c r="D899" s="23" t="s">
        <v>458</v>
      </c>
      <c r="E899" s="23">
        <v>2</v>
      </c>
      <c r="F899" s="31">
        <v>2</v>
      </c>
      <c r="G899" s="30">
        <v>6.5</v>
      </c>
      <c r="H899" s="41">
        <f>(F899*G899*0.25)/1.055</f>
        <v>3.080568720379147</v>
      </c>
      <c r="I899" s="35">
        <f t="shared" si="57"/>
        <v>11.83</v>
      </c>
      <c r="J899" s="24"/>
      <c r="K899" s="23"/>
      <c r="L899" s="23"/>
    </row>
    <row r="900" spans="1:12" s="2" customFormat="1" x14ac:dyDescent="0.25">
      <c r="A900" s="21" t="s">
        <v>1122</v>
      </c>
      <c r="B900" s="22" t="s">
        <v>4492</v>
      </c>
      <c r="C900" s="23" t="s">
        <v>4493</v>
      </c>
      <c r="D900" s="23" t="s">
        <v>458</v>
      </c>
      <c r="E900" s="23">
        <v>2</v>
      </c>
      <c r="F900" s="31">
        <v>2</v>
      </c>
      <c r="G900" s="30">
        <v>6.5</v>
      </c>
      <c r="H900" s="41">
        <f>(F900*G900*0.25)/1.055</f>
        <v>3.080568720379147</v>
      </c>
      <c r="I900" s="35">
        <f t="shared" si="57"/>
        <v>11.83</v>
      </c>
      <c r="J900" s="24"/>
      <c r="K900" s="23"/>
      <c r="L900" s="23"/>
    </row>
    <row r="901" spans="1:12" s="2" customFormat="1" x14ac:dyDescent="0.25">
      <c r="A901" s="3" t="s">
        <v>288</v>
      </c>
      <c r="B901" s="4" t="s">
        <v>291</v>
      </c>
      <c r="C901" s="2" t="s">
        <v>292</v>
      </c>
      <c r="D901" s="2" t="s">
        <v>189</v>
      </c>
      <c r="E901" s="2">
        <v>8</v>
      </c>
      <c r="F901" s="32">
        <v>2</v>
      </c>
      <c r="G901" s="17">
        <v>9.9</v>
      </c>
      <c r="H901" s="41">
        <f>(F901*G901*0.25)/1.055</f>
        <v>4.6919431279620856</v>
      </c>
      <c r="I901" s="34">
        <f t="shared" si="57"/>
        <v>18.018000000000001</v>
      </c>
      <c r="K901"/>
      <c r="L901"/>
    </row>
    <row r="902" spans="1:12" s="2" customFormat="1" x14ac:dyDescent="0.25">
      <c r="A902" s="3" t="s">
        <v>288</v>
      </c>
      <c r="B902" s="4" t="s">
        <v>1957</v>
      </c>
      <c r="C902" s="2" t="s">
        <v>1958</v>
      </c>
      <c r="D902" s="2" t="s">
        <v>189</v>
      </c>
      <c r="E902" s="2">
        <v>6</v>
      </c>
      <c r="F902" s="32">
        <v>2</v>
      </c>
      <c r="G902" s="17">
        <v>9.9</v>
      </c>
      <c r="H902" s="41">
        <f>(F902*G902*0.25)/1.055</f>
        <v>4.6919431279620856</v>
      </c>
      <c r="I902" s="34">
        <f t="shared" si="57"/>
        <v>18.018000000000001</v>
      </c>
      <c r="K902"/>
      <c r="L902"/>
    </row>
    <row r="903" spans="1:12" s="2" customFormat="1" x14ac:dyDescent="0.25">
      <c r="A903" s="3" t="s">
        <v>3718</v>
      </c>
      <c r="B903" s="4" t="s">
        <v>1814</v>
      </c>
      <c r="C903" s="2" t="s">
        <v>3719</v>
      </c>
      <c r="D903" s="2" t="s">
        <v>425</v>
      </c>
      <c r="E903" s="2">
        <v>5</v>
      </c>
      <c r="F903" s="32">
        <v>2</v>
      </c>
      <c r="G903" s="17">
        <v>7.9</v>
      </c>
      <c r="H903" s="41">
        <f>(F903*3)/1.055</f>
        <v>5.6872037914691944</v>
      </c>
      <c r="I903" s="34"/>
      <c r="J903"/>
      <c r="K903"/>
      <c r="L903"/>
    </row>
    <row r="904" spans="1:12" s="2" customFormat="1" x14ac:dyDescent="0.25">
      <c r="A904" s="25" t="s">
        <v>1172</v>
      </c>
      <c r="B904" s="27" t="s">
        <v>2092</v>
      </c>
      <c r="C904" s="24" t="s">
        <v>2093</v>
      </c>
      <c r="D904" s="24" t="s">
        <v>425</v>
      </c>
      <c r="E904" s="24">
        <v>9</v>
      </c>
      <c r="F904" s="35">
        <v>2</v>
      </c>
      <c r="G904" s="38">
        <v>19.95</v>
      </c>
      <c r="H904" s="44">
        <f>(F904*G904*0.2)/1.055</f>
        <v>7.5639810426540297</v>
      </c>
      <c r="I904" s="34">
        <f t="shared" ref="I904:I931" si="59">F904*G904*0.91</f>
        <v>36.308999999999997</v>
      </c>
      <c r="J904"/>
      <c r="K904"/>
      <c r="L904"/>
    </row>
    <row r="905" spans="1:12" s="2" customFormat="1" x14ac:dyDescent="0.25">
      <c r="A905" s="25" t="s">
        <v>1172</v>
      </c>
      <c r="B905" s="27" t="s">
        <v>1507</v>
      </c>
      <c r="C905" s="24" t="s">
        <v>452</v>
      </c>
      <c r="D905" s="24" t="s">
        <v>425</v>
      </c>
      <c r="E905" s="24">
        <v>9</v>
      </c>
      <c r="F905" s="35">
        <v>2</v>
      </c>
      <c r="G905" s="38">
        <v>19.95</v>
      </c>
      <c r="H905" s="44">
        <f>(F905*G905*0.2)/1.055</f>
        <v>7.5639810426540297</v>
      </c>
      <c r="I905" s="34">
        <f t="shared" si="59"/>
        <v>36.308999999999997</v>
      </c>
      <c r="J905"/>
      <c r="K905"/>
      <c r="L905"/>
    </row>
    <row r="906" spans="1:12" s="2" customFormat="1" x14ac:dyDescent="0.25">
      <c r="A906" s="1" t="s">
        <v>1172</v>
      </c>
      <c r="B906" s="6" t="s">
        <v>4751</v>
      </c>
      <c r="C906" t="s">
        <v>4752</v>
      </c>
      <c r="D906" t="s">
        <v>458</v>
      </c>
      <c r="E906">
        <v>4</v>
      </c>
      <c r="F906" s="34">
        <v>2</v>
      </c>
      <c r="G906" s="10">
        <v>11.9</v>
      </c>
      <c r="H906" s="43">
        <f>(F906*G906*0.4)/1.055</f>
        <v>9.0236966824644576</v>
      </c>
      <c r="I906" s="34">
        <f t="shared" si="59"/>
        <v>21.658000000000001</v>
      </c>
      <c r="J906"/>
      <c r="K906"/>
      <c r="L906"/>
    </row>
    <row r="907" spans="1:12" s="5" customFormat="1" x14ac:dyDescent="0.25">
      <c r="A907" s="3" t="s">
        <v>4967</v>
      </c>
      <c r="B907" s="4" t="s">
        <v>4968</v>
      </c>
      <c r="C907" s="2" t="s">
        <v>3144</v>
      </c>
      <c r="D907" s="2" t="s">
        <v>582</v>
      </c>
      <c r="E907" s="2">
        <v>11</v>
      </c>
      <c r="F907" s="32">
        <v>2</v>
      </c>
      <c r="G907" s="17">
        <v>19.899999999999999</v>
      </c>
      <c r="H907" s="41">
        <f>(F907*G907*0.25)/1.055</f>
        <v>9.4312796208530809</v>
      </c>
      <c r="I907" s="34">
        <f t="shared" si="59"/>
        <v>36.217999999999996</v>
      </c>
      <c r="J907"/>
      <c r="K907" s="2"/>
      <c r="L907" s="2"/>
    </row>
    <row r="908" spans="1:12" s="5" customFormat="1" x14ac:dyDescent="0.25">
      <c r="A908" s="25" t="s">
        <v>1060</v>
      </c>
      <c r="B908" s="27" t="s">
        <v>4785</v>
      </c>
      <c r="C908" s="24" t="s">
        <v>4786</v>
      </c>
      <c r="D908" s="24" t="s">
        <v>458</v>
      </c>
      <c r="E908" s="24">
        <v>8</v>
      </c>
      <c r="F908" s="35">
        <v>2</v>
      </c>
      <c r="G908" s="38">
        <v>9.9</v>
      </c>
      <c r="H908" s="44">
        <f>(G908*0.25)/1.055</f>
        <v>2.3459715639810428</v>
      </c>
      <c r="I908" s="35">
        <f t="shared" si="59"/>
        <v>18.018000000000001</v>
      </c>
      <c r="J908" s="24"/>
      <c r="K908" s="23"/>
      <c r="L908" s="23"/>
    </row>
    <row r="909" spans="1:12" s="2" customFormat="1" x14ac:dyDescent="0.25">
      <c r="A909" s="3" t="s">
        <v>1372</v>
      </c>
      <c r="B909" s="4" t="s">
        <v>4963</v>
      </c>
      <c r="C909" s="2" t="s">
        <v>4964</v>
      </c>
      <c r="D909" s="2" t="s">
        <v>473</v>
      </c>
      <c r="E909" s="2">
        <v>6</v>
      </c>
      <c r="F909" s="32">
        <v>2</v>
      </c>
      <c r="G909" s="17">
        <v>12.5</v>
      </c>
      <c r="H909" s="41">
        <f>(F909*G909*0.25)/1.055</f>
        <v>5.9241706161137442</v>
      </c>
      <c r="I909" s="34">
        <f t="shared" si="59"/>
        <v>22.75</v>
      </c>
      <c r="J909" s="5"/>
      <c r="K909" s="5"/>
      <c r="L909" s="5"/>
    </row>
    <row r="910" spans="1:12" s="2" customFormat="1" x14ac:dyDescent="0.25">
      <c r="A910" s="3" t="s">
        <v>1372</v>
      </c>
      <c r="B910" s="4" t="s">
        <v>3342</v>
      </c>
      <c r="C910" s="2" t="s">
        <v>3343</v>
      </c>
      <c r="D910" s="2" t="s">
        <v>425</v>
      </c>
      <c r="E910" s="2">
        <v>5</v>
      </c>
      <c r="F910" s="32">
        <v>2</v>
      </c>
      <c r="G910" s="17">
        <v>8</v>
      </c>
      <c r="H910" s="41">
        <f>(F910*G910*0.25)/1.055</f>
        <v>3.7914691943127963</v>
      </c>
      <c r="I910" s="34">
        <f t="shared" si="59"/>
        <v>14.56</v>
      </c>
      <c r="J910" s="5"/>
      <c r="K910"/>
      <c r="L910"/>
    </row>
    <row r="911" spans="1:12" s="2" customFormat="1" x14ac:dyDescent="0.25">
      <c r="A911" s="3" t="s">
        <v>1372</v>
      </c>
      <c r="B911" s="4" t="s">
        <v>4965</v>
      </c>
      <c r="C911" s="2" t="s">
        <v>4966</v>
      </c>
      <c r="D911" s="2" t="s">
        <v>509</v>
      </c>
      <c r="E911" s="2">
        <v>6</v>
      </c>
      <c r="F911" s="32">
        <v>2</v>
      </c>
      <c r="G911" s="17">
        <v>23.63</v>
      </c>
      <c r="H911" s="41">
        <f>(F911*2.5)/1.055</f>
        <v>4.7393364928909953</v>
      </c>
      <c r="I911" s="34">
        <f t="shared" si="59"/>
        <v>43.006599999999999</v>
      </c>
      <c r="J911" s="5"/>
      <c r="K911"/>
      <c r="L911"/>
    </row>
    <row r="912" spans="1:12" s="2" customFormat="1" x14ac:dyDescent="0.25">
      <c r="A912" s="3" t="s">
        <v>1372</v>
      </c>
      <c r="B912" s="4" t="s">
        <v>4959</v>
      </c>
      <c r="C912" s="2" t="s">
        <v>4960</v>
      </c>
      <c r="D912" s="2" t="s">
        <v>425</v>
      </c>
      <c r="E912" s="2">
        <v>10</v>
      </c>
      <c r="F912" s="32">
        <v>2</v>
      </c>
      <c r="G912" s="17">
        <v>7.5</v>
      </c>
      <c r="H912" s="41">
        <f>(F912*2.5)/1.055</f>
        <v>4.7393364928909953</v>
      </c>
      <c r="I912" s="34">
        <f t="shared" si="59"/>
        <v>13.65</v>
      </c>
      <c r="J912" s="5"/>
      <c r="K912"/>
      <c r="L912"/>
    </row>
    <row r="913" spans="1:12" s="23" customFormat="1" x14ac:dyDescent="0.25">
      <c r="A913" s="3" t="s">
        <v>1372</v>
      </c>
      <c r="B913" s="4" t="s">
        <v>5084</v>
      </c>
      <c r="C913" s="2" t="s">
        <v>5083</v>
      </c>
      <c r="D913" s="2" t="s">
        <v>425</v>
      </c>
      <c r="E913" s="2">
        <v>5</v>
      </c>
      <c r="F913" s="32">
        <v>2</v>
      </c>
      <c r="G913" s="17">
        <v>5</v>
      </c>
      <c r="H913" s="41">
        <f>(F913*G913*0.25)/1.055</f>
        <v>2.3696682464454977</v>
      </c>
      <c r="I913" s="34">
        <f t="shared" si="59"/>
        <v>9.1</v>
      </c>
      <c r="J913" s="5"/>
      <c r="K913"/>
      <c r="L913"/>
    </row>
    <row r="914" spans="1:12" s="5" customFormat="1" x14ac:dyDescent="0.25">
      <c r="A914" s="7" t="s">
        <v>1372</v>
      </c>
      <c r="B914" s="8" t="s">
        <v>5085</v>
      </c>
      <c r="C914" s="5" t="s">
        <v>5086</v>
      </c>
      <c r="D914" s="5" t="s">
        <v>425</v>
      </c>
      <c r="E914" s="5">
        <v>5</v>
      </c>
      <c r="F914" s="33">
        <v>2</v>
      </c>
      <c r="G914" s="37">
        <v>6.9</v>
      </c>
      <c r="H914" s="42">
        <f>(F914*G914*0.25)/1.055</f>
        <v>3.270142180094787</v>
      </c>
      <c r="I914" s="36">
        <f t="shared" si="59"/>
        <v>12.558000000000002</v>
      </c>
      <c r="K914" s="26"/>
      <c r="L914" s="26"/>
    </row>
    <row r="915" spans="1:12" s="5" customFormat="1" x14ac:dyDescent="0.25">
      <c r="A915" s="3" t="s">
        <v>1296</v>
      </c>
      <c r="B915" s="4" t="s">
        <v>4915</v>
      </c>
      <c r="C915" s="2" t="s">
        <v>4916</v>
      </c>
      <c r="D915" s="2" t="s">
        <v>856</v>
      </c>
      <c r="E915" s="2">
        <v>4</v>
      </c>
      <c r="F915" s="32">
        <v>2</v>
      </c>
      <c r="G915" s="17">
        <v>12.5</v>
      </c>
      <c r="H915" s="41">
        <f>(2.5*F915)/1.055</f>
        <v>4.7393364928909953</v>
      </c>
      <c r="I915" s="34">
        <f t="shared" si="59"/>
        <v>22.75</v>
      </c>
      <c r="J915" s="2"/>
      <c r="K915"/>
      <c r="L915"/>
    </row>
    <row r="916" spans="1:12" s="5" customFormat="1" x14ac:dyDescent="0.25">
      <c r="A916" s="3" t="s">
        <v>1296</v>
      </c>
      <c r="B916" s="4" t="s">
        <v>1298</v>
      </c>
      <c r="C916" s="2" t="s">
        <v>739</v>
      </c>
      <c r="D916" s="2" t="s">
        <v>458</v>
      </c>
      <c r="E916" s="2">
        <v>4</v>
      </c>
      <c r="F916" s="32">
        <v>2</v>
      </c>
      <c r="G916" s="17">
        <v>10</v>
      </c>
      <c r="H916" s="41">
        <f>(2.5*F916)/1.055</f>
        <v>4.7393364928909953</v>
      </c>
      <c r="I916" s="34">
        <f t="shared" si="59"/>
        <v>18.2</v>
      </c>
      <c r="J916" s="2"/>
    </row>
    <row r="917" spans="1:12" s="5" customFormat="1" x14ac:dyDescent="0.25">
      <c r="A917" s="25" t="s">
        <v>1296</v>
      </c>
      <c r="B917" s="27" t="s">
        <v>2223</v>
      </c>
      <c r="C917" s="24" t="s">
        <v>2224</v>
      </c>
      <c r="D917" s="24" t="s">
        <v>458</v>
      </c>
      <c r="E917" s="24">
        <v>3</v>
      </c>
      <c r="F917" s="35">
        <v>2</v>
      </c>
      <c r="G917" s="38">
        <v>5.2</v>
      </c>
      <c r="H917" s="41">
        <f>(2.5*F917)/1.055</f>
        <v>4.7393364928909953</v>
      </c>
      <c r="I917" s="35">
        <f t="shared" si="59"/>
        <v>9.4640000000000004</v>
      </c>
      <c r="J917" s="24"/>
      <c r="K917" s="23"/>
      <c r="L917" s="23"/>
    </row>
    <row r="918" spans="1:12" s="5" customFormat="1" x14ac:dyDescent="0.25">
      <c r="A918" s="3" t="s">
        <v>1296</v>
      </c>
      <c r="B918" s="4" t="s">
        <v>5020</v>
      </c>
      <c r="C918" s="2" t="s">
        <v>5021</v>
      </c>
      <c r="D918" s="2" t="s">
        <v>458</v>
      </c>
      <c r="E918" s="2">
        <v>4</v>
      </c>
      <c r="F918" s="32">
        <v>2</v>
      </c>
      <c r="G918" s="17">
        <v>5.2</v>
      </c>
      <c r="H918" s="41">
        <f>(2.5*F918)/1.055</f>
        <v>4.7393364928909953</v>
      </c>
      <c r="I918" s="34">
        <f t="shared" si="59"/>
        <v>9.4640000000000004</v>
      </c>
      <c r="J918" s="2"/>
    </row>
    <row r="919" spans="1:12" s="5" customFormat="1" x14ac:dyDescent="0.25">
      <c r="A919" s="3" t="s">
        <v>1296</v>
      </c>
      <c r="B919" s="4" t="s">
        <v>3137</v>
      </c>
      <c r="C919" s="2" t="s">
        <v>3138</v>
      </c>
      <c r="D919" s="2" t="s">
        <v>458</v>
      </c>
      <c r="E919" s="2">
        <v>7</v>
      </c>
      <c r="F919" s="32">
        <v>2</v>
      </c>
      <c r="G919" s="17">
        <v>11.5</v>
      </c>
      <c r="H919" s="41">
        <f>(1*F919)/1.055</f>
        <v>1.8957345971563981</v>
      </c>
      <c r="I919" s="34">
        <f t="shared" si="59"/>
        <v>20.93</v>
      </c>
      <c r="J919" s="2"/>
    </row>
    <row r="920" spans="1:12" s="5" customFormat="1" x14ac:dyDescent="0.25">
      <c r="A920" s="25" t="s">
        <v>1296</v>
      </c>
      <c r="B920" s="27" t="s">
        <v>2233</v>
      </c>
      <c r="C920" s="24" t="s">
        <v>2234</v>
      </c>
      <c r="D920" s="24" t="s">
        <v>458</v>
      </c>
      <c r="E920" s="24">
        <v>4</v>
      </c>
      <c r="F920" s="35">
        <v>2</v>
      </c>
      <c r="G920" s="38">
        <v>7.5</v>
      </c>
      <c r="H920" s="44">
        <f>(F920*1)/1.055</f>
        <v>1.8957345971563981</v>
      </c>
      <c r="I920" s="35">
        <f t="shared" si="59"/>
        <v>13.65</v>
      </c>
      <c r="J920" s="23"/>
      <c r="K920" s="23"/>
      <c r="L920" s="23"/>
    </row>
    <row r="921" spans="1:12" s="23" customFormat="1" x14ac:dyDescent="0.25">
      <c r="A921" s="3" t="s">
        <v>1296</v>
      </c>
      <c r="B921" s="4" t="s">
        <v>4578</v>
      </c>
      <c r="C921" s="2" t="s">
        <v>4579</v>
      </c>
      <c r="D921" s="2" t="s">
        <v>458</v>
      </c>
      <c r="E921" s="2">
        <v>7</v>
      </c>
      <c r="F921" s="32">
        <v>2</v>
      </c>
      <c r="G921" s="17">
        <v>13.6</v>
      </c>
      <c r="H921" s="41">
        <f>(2.5*F921)/1.055</f>
        <v>4.7393364928909953</v>
      </c>
      <c r="I921" s="34">
        <f t="shared" si="59"/>
        <v>24.751999999999999</v>
      </c>
      <c r="J921" s="2"/>
      <c r="K921" s="2"/>
      <c r="L921" s="2"/>
    </row>
    <row r="922" spans="1:12" s="5" customFormat="1" x14ac:dyDescent="0.25">
      <c r="A922" s="3" t="s">
        <v>1296</v>
      </c>
      <c r="B922" s="4" t="s">
        <v>3693</v>
      </c>
      <c r="C922" s="2" t="s">
        <v>3694</v>
      </c>
      <c r="D922" s="2" t="s">
        <v>458</v>
      </c>
      <c r="E922" s="2">
        <v>4</v>
      </c>
      <c r="F922" s="32">
        <v>2</v>
      </c>
      <c r="G922" s="17">
        <v>14</v>
      </c>
      <c r="H922" s="41">
        <f>(2.5*F922)/1.055</f>
        <v>4.7393364928909953</v>
      </c>
      <c r="I922" s="34">
        <f t="shared" si="59"/>
        <v>25.48</v>
      </c>
      <c r="J922" s="26"/>
      <c r="K922" s="2"/>
      <c r="L922" s="2"/>
    </row>
    <row r="923" spans="1:12" s="5" customFormat="1" x14ac:dyDescent="0.25">
      <c r="A923" s="21" t="s">
        <v>1296</v>
      </c>
      <c r="B923" s="22" t="s">
        <v>5018</v>
      </c>
      <c r="C923" s="23" t="s">
        <v>5019</v>
      </c>
      <c r="D923" s="23" t="s">
        <v>458</v>
      </c>
      <c r="E923" s="23">
        <v>3</v>
      </c>
      <c r="F923" s="31">
        <v>2</v>
      </c>
      <c r="G923" s="30">
        <v>5.2</v>
      </c>
      <c r="H923" s="40">
        <f>(2.5*F923)/1.055</f>
        <v>4.7393364928909953</v>
      </c>
      <c r="I923" s="35">
        <f t="shared" si="59"/>
        <v>9.4640000000000004</v>
      </c>
      <c r="J923" s="23"/>
      <c r="K923" s="23"/>
      <c r="L923" s="23"/>
    </row>
    <row r="924" spans="1:12" s="5" customFormat="1" x14ac:dyDescent="0.25">
      <c r="A924" s="3" t="s">
        <v>1296</v>
      </c>
      <c r="B924" s="4" t="s">
        <v>4828</v>
      </c>
      <c r="C924" s="2" t="s">
        <v>4829</v>
      </c>
      <c r="D924" s="2" t="s">
        <v>458</v>
      </c>
      <c r="E924" s="2">
        <v>9</v>
      </c>
      <c r="F924" s="32">
        <v>2</v>
      </c>
      <c r="G924" s="17">
        <v>12.5</v>
      </c>
      <c r="H924" s="41">
        <f>(2.5*F924)/1.055</f>
        <v>4.7393364928909953</v>
      </c>
      <c r="I924" s="34">
        <f t="shared" si="59"/>
        <v>22.75</v>
      </c>
      <c r="K924" s="2"/>
      <c r="L924" s="2"/>
    </row>
    <row r="925" spans="1:12" s="5" customFormat="1" x14ac:dyDescent="0.25">
      <c r="A925" s="3" t="s">
        <v>1296</v>
      </c>
      <c r="B925" s="4" t="s">
        <v>4925</v>
      </c>
      <c r="C925" s="2" t="s">
        <v>4926</v>
      </c>
      <c r="D925" s="2" t="s">
        <v>458</v>
      </c>
      <c r="E925" s="2">
        <v>10</v>
      </c>
      <c r="F925" s="32">
        <v>2</v>
      </c>
      <c r="G925" s="17">
        <v>14</v>
      </c>
      <c r="H925" s="41">
        <f>(0.5*F925)/1.055</f>
        <v>0.94786729857819907</v>
      </c>
      <c r="I925" s="34">
        <f t="shared" si="59"/>
        <v>25.48</v>
      </c>
      <c r="J925"/>
      <c r="K925"/>
      <c r="L925" s="26"/>
    </row>
    <row r="926" spans="1:12" s="5" customFormat="1" x14ac:dyDescent="0.25">
      <c r="A926" s="3" t="s">
        <v>1296</v>
      </c>
      <c r="B926" s="4" t="s">
        <v>1597</v>
      </c>
      <c r="C926" s="2" t="s">
        <v>11</v>
      </c>
      <c r="D926" s="2" t="s">
        <v>458</v>
      </c>
      <c r="E926" s="2">
        <v>10</v>
      </c>
      <c r="F926" s="32">
        <v>2</v>
      </c>
      <c r="G926" s="17">
        <v>10</v>
      </c>
      <c r="H926" s="41">
        <f>(0.5*F926)/1.055</f>
        <v>0.94786729857819907</v>
      </c>
      <c r="I926" s="34">
        <f t="shared" si="59"/>
        <v>18.2</v>
      </c>
      <c r="J926"/>
      <c r="K926"/>
      <c r="L926" s="26"/>
    </row>
    <row r="927" spans="1:12" s="5" customFormat="1" x14ac:dyDescent="0.25">
      <c r="A927" s="3" t="s">
        <v>1296</v>
      </c>
      <c r="B927" s="4" t="s">
        <v>4576</v>
      </c>
      <c r="C927" s="2" t="s">
        <v>4577</v>
      </c>
      <c r="D927" s="2" t="s">
        <v>458</v>
      </c>
      <c r="E927" s="2">
        <v>5</v>
      </c>
      <c r="F927" s="32">
        <v>2</v>
      </c>
      <c r="G927" s="17">
        <v>10</v>
      </c>
      <c r="H927" s="41">
        <f>(2.5*F927)/1.055</f>
        <v>4.7393364928909953</v>
      </c>
      <c r="I927" s="34">
        <f t="shared" si="59"/>
        <v>18.2</v>
      </c>
      <c r="J927" s="2"/>
      <c r="K927" s="26"/>
      <c r="L927" s="26"/>
    </row>
    <row r="928" spans="1:12" s="5" customFormat="1" x14ac:dyDescent="0.25">
      <c r="A928" s="3" t="s">
        <v>1296</v>
      </c>
      <c r="B928" s="4" t="s">
        <v>1299</v>
      </c>
      <c r="C928" s="2" t="s">
        <v>1300</v>
      </c>
      <c r="D928" s="2" t="s">
        <v>458</v>
      </c>
      <c r="E928" s="2">
        <v>4</v>
      </c>
      <c r="F928" s="32">
        <v>2</v>
      </c>
      <c r="G928" s="17">
        <v>10</v>
      </c>
      <c r="H928" s="41">
        <f>(2.5*F928)/1.055</f>
        <v>4.7393364928909953</v>
      </c>
      <c r="I928" s="34">
        <f t="shared" si="59"/>
        <v>18.2</v>
      </c>
      <c r="K928" s="26"/>
      <c r="L928" s="26"/>
    </row>
    <row r="929" spans="1:12" s="5" customFormat="1" x14ac:dyDescent="0.25">
      <c r="A929" s="21" t="s">
        <v>1296</v>
      </c>
      <c r="B929" s="22" t="s">
        <v>2277</v>
      </c>
      <c r="C929" s="23" t="s">
        <v>2278</v>
      </c>
      <c r="D929" s="23" t="s">
        <v>458</v>
      </c>
      <c r="E929" s="23">
        <v>3</v>
      </c>
      <c r="F929" s="31">
        <v>2</v>
      </c>
      <c r="G929" s="30">
        <v>7.5</v>
      </c>
      <c r="H929" s="40">
        <f>(F929*1)/1.055</f>
        <v>1.8957345971563981</v>
      </c>
      <c r="I929" s="35">
        <f t="shared" si="59"/>
        <v>13.65</v>
      </c>
      <c r="J929" s="23"/>
      <c r="K929" s="23"/>
      <c r="L929" s="23"/>
    </row>
    <row r="930" spans="1:12" s="48" customFormat="1" x14ac:dyDescent="0.25">
      <c r="A930" s="21" t="s">
        <v>1296</v>
      </c>
      <c r="B930" s="22" t="s">
        <v>4866</v>
      </c>
      <c r="C930" s="23" t="s">
        <v>4867</v>
      </c>
      <c r="D930" s="23" t="s">
        <v>458</v>
      </c>
      <c r="E930" s="23">
        <v>3</v>
      </c>
      <c r="F930" s="31">
        <v>2</v>
      </c>
      <c r="G930" s="30">
        <v>10</v>
      </c>
      <c r="H930" s="40">
        <f>(F930*2.5)/1.055</f>
        <v>4.7393364928909953</v>
      </c>
      <c r="I930" s="35">
        <f t="shared" si="59"/>
        <v>18.2</v>
      </c>
      <c r="J930" s="23"/>
      <c r="K930" s="23"/>
      <c r="L930" s="23"/>
    </row>
    <row r="931" spans="1:12" s="5" customFormat="1" x14ac:dyDescent="0.25">
      <c r="A931" s="3" t="s">
        <v>1296</v>
      </c>
      <c r="B931" s="4" t="s">
        <v>4980</v>
      </c>
      <c r="C931" s="2" t="s">
        <v>4981</v>
      </c>
      <c r="D931" s="2" t="s">
        <v>458</v>
      </c>
      <c r="E931" s="2">
        <v>5</v>
      </c>
      <c r="F931" s="32">
        <v>2</v>
      </c>
      <c r="G931" s="17">
        <v>6</v>
      </c>
      <c r="H931" s="41">
        <f>(F931*1.9)/1.055</f>
        <v>3.6018957345971563</v>
      </c>
      <c r="I931" s="34">
        <f t="shared" si="59"/>
        <v>10.92</v>
      </c>
      <c r="J931" s="26"/>
      <c r="K931"/>
      <c r="L931"/>
    </row>
    <row r="932" spans="1:12" s="5" customFormat="1" x14ac:dyDescent="0.25">
      <c r="A932" s="21" t="s">
        <v>4434</v>
      </c>
      <c r="B932" s="22" t="s">
        <v>5147</v>
      </c>
      <c r="C932" s="23" t="s">
        <v>5148</v>
      </c>
      <c r="D932" s="23"/>
      <c r="E932" s="23"/>
      <c r="F932" s="31">
        <v>2</v>
      </c>
      <c r="G932" s="30">
        <v>24.95</v>
      </c>
      <c r="H932" s="40">
        <f>(F932*G932*0.25)/1.055</f>
        <v>11.824644549763034</v>
      </c>
      <c r="I932" s="35"/>
      <c r="J932" s="24"/>
      <c r="K932" s="23"/>
      <c r="L932" s="23"/>
    </row>
    <row r="933" spans="1:12" s="5" customFormat="1" x14ac:dyDescent="0.25">
      <c r="A933" s="3" t="s">
        <v>758</v>
      </c>
      <c r="B933" s="4" t="s">
        <v>947</v>
      </c>
      <c r="C933" s="2" t="s">
        <v>948</v>
      </c>
      <c r="D933" s="2" t="s">
        <v>458</v>
      </c>
      <c r="E933" s="2">
        <v>8</v>
      </c>
      <c r="F933" s="32">
        <v>2</v>
      </c>
      <c r="G933" s="17">
        <v>13.5</v>
      </c>
      <c r="H933" s="41">
        <f>(F933*G933*0.25)/1.055</f>
        <v>6.3981042654028437</v>
      </c>
      <c r="I933" s="34">
        <f t="shared" ref="I933:I964" si="60">F933*G933*0.91</f>
        <v>24.57</v>
      </c>
      <c r="J933" s="26"/>
      <c r="K933"/>
      <c r="L933"/>
    </row>
    <row r="934" spans="1:12" s="5" customFormat="1" x14ac:dyDescent="0.25">
      <c r="A934" s="3" t="s">
        <v>1306</v>
      </c>
      <c r="B934" s="4" t="s">
        <v>3133</v>
      </c>
      <c r="C934" s="2" t="s">
        <v>3134</v>
      </c>
      <c r="D934" s="2" t="s">
        <v>458</v>
      </c>
      <c r="E934" s="2">
        <v>8</v>
      </c>
      <c r="F934" s="32">
        <v>2</v>
      </c>
      <c r="G934" s="17">
        <v>10.5</v>
      </c>
      <c r="H934" s="41">
        <f>(F934*0.5)/1.055</f>
        <v>0.94786729857819907</v>
      </c>
      <c r="I934" s="34">
        <f t="shared" si="60"/>
        <v>19.11</v>
      </c>
      <c r="J934" s="2"/>
    </row>
    <row r="935" spans="1:12" s="5" customFormat="1" x14ac:dyDescent="0.25">
      <c r="A935" s="3" t="s">
        <v>1138</v>
      </c>
      <c r="B935" s="4" t="s">
        <v>1150</v>
      </c>
      <c r="C935" s="2" t="s">
        <v>1151</v>
      </c>
      <c r="D935" s="2" t="s">
        <v>458</v>
      </c>
      <c r="E935" s="2">
        <v>3</v>
      </c>
      <c r="F935" s="32">
        <v>2</v>
      </c>
      <c r="G935" s="17">
        <v>7.9</v>
      </c>
      <c r="H935" s="41">
        <f>(F935*G935*0.2)/1.055</f>
        <v>2.9952606635071093</v>
      </c>
      <c r="I935" s="34">
        <f t="shared" si="60"/>
        <v>14.378000000000002</v>
      </c>
      <c r="J935"/>
      <c r="K935" s="2"/>
    </row>
    <row r="936" spans="1:12" s="5" customFormat="1" x14ac:dyDescent="0.25">
      <c r="A936" s="1" t="s">
        <v>1138</v>
      </c>
      <c r="B936" s="6" t="s">
        <v>4500</v>
      </c>
      <c r="C936" t="s">
        <v>4501</v>
      </c>
      <c r="D936" t="s">
        <v>458</v>
      </c>
      <c r="E936">
        <v>3</v>
      </c>
      <c r="F936" s="34">
        <v>2</v>
      </c>
      <c r="G936" s="10">
        <v>9.9499999999999993</v>
      </c>
      <c r="H936" s="43">
        <f>(F936*G936*0.52)/1.055</f>
        <v>9.8085308056872034</v>
      </c>
      <c r="I936" s="34">
        <f t="shared" si="60"/>
        <v>18.108999999999998</v>
      </c>
      <c r="J936" s="2"/>
    </row>
    <row r="937" spans="1:12" s="23" customFormat="1" x14ac:dyDescent="0.25">
      <c r="A937" s="25" t="s">
        <v>1138</v>
      </c>
      <c r="B937" s="27" t="s">
        <v>4506</v>
      </c>
      <c r="C937" s="24" t="s">
        <v>4507</v>
      </c>
      <c r="D937" s="24" t="s">
        <v>458</v>
      </c>
      <c r="E937" s="24">
        <v>6</v>
      </c>
      <c r="F937" s="35">
        <v>2</v>
      </c>
      <c r="G937" s="38">
        <v>7.95</v>
      </c>
      <c r="H937" s="44">
        <f>(F937*G937*0.25)/1.055</f>
        <v>3.7677725118483414</v>
      </c>
      <c r="I937" s="35">
        <f t="shared" si="60"/>
        <v>14.469000000000001</v>
      </c>
    </row>
    <row r="938" spans="1:12" s="23" customFormat="1" x14ac:dyDescent="0.25">
      <c r="A938" s="1" t="s">
        <v>1138</v>
      </c>
      <c r="B938" s="6" t="s">
        <v>4488</v>
      </c>
      <c r="C938" t="s">
        <v>4489</v>
      </c>
      <c r="D938" t="s">
        <v>458</v>
      </c>
      <c r="E938">
        <v>6</v>
      </c>
      <c r="F938" s="34">
        <v>2</v>
      </c>
      <c r="G938" s="10">
        <v>9.9499999999999993</v>
      </c>
      <c r="H938" s="43">
        <f>(F938*G938*0.3)/1.055</f>
        <v>5.6587677725118484</v>
      </c>
      <c r="I938" s="34">
        <f t="shared" si="60"/>
        <v>18.108999999999998</v>
      </c>
      <c r="J938" s="2"/>
      <c r="K938" s="2"/>
      <c r="L938" s="2"/>
    </row>
    <row r="939" spans="1:12" s="23" customFormat="1" x14ac:dyDescent="0.25">
      <c r="A939" s="1" t="s">
        <v>1138</v>
      </c>
      <c r="B939" s="6" t="s">
        <v>1643</v>
      </c>
      <c r="C939" t="s">
        <v>1644</v>
      </c>
      <c r="D939" t="s">
        <v>425</v>
      </c>
      <c r="E939">
        <v>15</v>
      </c>
      <c r="F939" s="34">
        <v>2</v>
      </c>
      <c r="G939" s="10">
        <v>14.95</v>
      </c>
      <c r="H939" s="43">
        <f>(F939*G939*0.58*0.91)/1.055</f>
        <v>14.958502369668247</v>
      </c>
      <c r="I939" s="34">
        <f t="shared" si="60"/>
        <v>27.209</v>
      </c>
      <c r="J939" s="2"/>
      <c r="K939" s="2"/>
      <c r="L939" s="2"/>
    </row>
    <row r="940" spans="1:12" s="5" customFormat="1" x14ac:dyDescent="0.25">
      <c r="A940" s="1" t="s">
        <v>1138</v>
      </c>
      <c r="B940" s="6" t="s">
        <v>1657</v>
      </c>
      <c r="C940" t="s">
        <v>1658</v>
      </c>
      <c r="D940" t="s">
        <v>425</v>
      </c>
      <c r="E940">
        <v>15</v>
      </c>
      <c r="F940" s="34">
        <v>2</v>
      </c>
      <c r="G940" s="10">
        <v>19.95</v>
      </c>
      <c r="H940" s="43">
        <f>(F940*G940*0.58*0.91)/1.055</f>
        <v>19.961345971563979</v>
      </c>
      <c r="I940" s="34">
        <f t="shared" si="60"/>
        <v>36.308999999999997</v>
      </c>
      <c r="K940" s="2"/>
      <c r="L940" s="2"/>
    </row>
    <row r="941" spans="1:12" s="5" customFormat="1" x14ac:dyDescent="0.25">
      <c r="A941" s="1" t="s">
        <v>1138</v>
      </c>
      <c r="B941" s="6" t="s">
        <v>1637</v>
      </c>
      <c r="C941" t="s">
        <v>1638</v>
      </c>
      <c r="D941" t="s">
        <v>425</v>
      </c>
      <c r="E941">
        <v>8</v>
      </c>
      <c r="F941" s="34">
        <v>2</v>
      </c>
      <c r="G941" s="10">
        <v>14.95</v>
      </c>
      <c r="H941" s="43">
        <f>(F941*G941*0.58*0.91)/1.055</f>
        <v>14.958502369668247</v>
      </c>
      <c r="I941" s="34">
        <f t="shared" si="60"/>
        <v>27.209</v>
      </c>
      <c r="K941" s="2"/>
      <c r="L941" s="2"/>
    </row>
    <row r="942" spans="1:12" s="5" customFormat="1" x14ac:dyDescent="0.25">
      <c r="A942" s="7" t="s">
        <v>1138</v>
      </c>
      <c r="B942" s="8" t="s">
        <v>1158</v>
      </c>
      <c r="C942" s="5" t="s">
        <v>1159</v>
      </c>
      <c r="D942" s="5" t="s">
        <v>458</v>
      </c>
      <c r="E942" s="5">
        <v>3</v>
      </c>
      <c r="F942" s="33">
        <v>2</v>
      </c>
      <c r="G942" s="37">
        <v>7.9</v>
      </c>
      <c r="H942" s="43">
        <f>(F942*G942*0.52)/1.055</f>
        <v>7.7876777251184848</v>
      </c>
      <c r="I942" s="34">
        <f t="shared" si="60"/>
        <v>14.378000000000002</v>
      </c>
      <c r="K942" s="2"/>
      <c r="L942" s="2"/>
    </row>
    <row r="943" spans="1:12" s="5" customFormat="1" x14ac:dyDescent="0.25">
      <c r="A943" s="1" t="s">
        <v>1138</v>
      </c>
      <c r="B943" s="6" t="s">
        <v>1655</v>
      </c>
      <c r="C943" t="s">
        <v>1656</v>
      </c>
      <c r="D943" t="s">
        <v>425</v>
      </c>
      <c r="E943">
        <v>15</v>
      </c>
      <c r="F943" s="34">
        <v>2</v>
      </c>
      <c r="G943" s="10">
        <v>14.95</v>
      </c>
      <c r="H943" s="43">
        <f>(F943*G943*0.25)/1.055</f>
        <v>7.0853080568720381</v>
      </c>
      <c r="I943" s="34">
        <f t="shared" si="60"/>
        <v>27.209</v>
      </c>
      <c r="J943" s="2"/>
      <c r="K943" s="2"/>
      <c r="L943" s="2"/>
    </row>
    <row r="944" spans="1:12" s="5" customFormat="1" x14ac:dyDescent="0.25">
      <c r="A944" s="1" t="s">
        <v>1138</v>
      </c>
      <c r="B944" s="6" t="s">
        <v>4846</v>
      </c>
      <c r="C944" t="s">
        <v>4847</v>
      </c>
      <c r="D944" t="s">
        <v>425</v>
      </c>
      <c r="E944">
        <v>15</v>
      </c>
      <c r="F944" s="34">
        <v>2</v>
      </c>
      <c r="G944" s="10">
        <v>11.95</v>
      </c>
      <c r="H944" s="43">
        <f>(F944*G944*0.4)/1.055</f>
        <v>9.0616113744075832</v>
      </c>
      <c r="I944" s="34">
        <f t="shared" si="60"/>
        <v>21.748999999999999</v>
      </c>
      <c r="J944" s="2"/>
      <c r="K944" s="2"/>
      <c r="L944" s="2"/>
    </row>
    <row r="945" spans="1:12" s="5" customFormat="1" x14ac:dyDescent="0.25">
      <c r="A945" s="1" t="s">
        <v>1138</v>
      </c>
      <c r="B945" s="6" t="s">
        <v>4600</v>
      </c>
      <c r="C945" t="s">
        <v>4601</v>
      </c>
      <c r="D945" t="s">
        <v>509</v>
      </c>
      <c r="E945">
        <v>9</v>
      </c>
      <c r="F945" s="34">
        <v>2</v>
      </c>
      <c r="G945" s="10">
        <v>9.9499999999999993</v>
      </c>
      <c r="H945" s="43">
        <f>(F945*G945*0.52)/1.055</f>
        <v>9.8085308056872034</v>
      </c>
      <c r="I945" s="34">
        <f t="shared" si="60"/>
        <v>18.108999999999998</v>
      </c>
      <c r="J945" s="23"/>
      <c r="K945" s="2"/>
      <c r="L945" s="2"/>
    </row>
    <row r="946" spans="1:12" s="5" customFormat="1" x14ac:dyDescent="0.25">
      <c r="A946" s="1" t="s">
        <v>1138</v>
      </c>
      <c r="B946" s="6" t="s">
        <v>1647</v>
      </c>
      <c r="C946" t="s">
        <v>1648</v>
      </c>
      <c r="D946" t="s">
        <v>425</v>
      </c>
      <c r="E946">
        <v>15</v>
      </c>
      <c r="F946" s="34">
        <v>2</v>
      </c>
      <c r="G946" s="10">
        <v>9</v>
      </c>
      <c r="H946" s="43">
        <f>(F946*G946*0.58*0.91)/1.055</f>
        <v>9.0051184834123212</v>
      </c>
      <c r="I946" s="34">
        <f t="shared" si="60"/>
        <v>16.38</v>
      </c>
      <c r="J946"/>
      <c r="K946" s="2"/>
      <c r="L946" s="2"/>
    </row>
    <row r="947" spans="1:12" s="5" customFormat="1" x14ac:dyDescent="0.25">
      <c r="A947" s="1" t="s">
        <v>1138</v>
      </c>
      <c r="B947" s="6" t="s">
        <v>2299</v>
      </c>
      <c r="C947" t="s">
        <v>2300</v>
      </c>
      <c r="D947" t="s">
        <v>425</v>
      </c>
      <c r="E947">
        <v>8</v>
      </c>
      <c r="F947" s="34">
        <v>2</v>
      </c>
      <c r="G947" s="10">
        <v>14.95</v>
      </c>
      <c r="H947" s="43">
        <f>(F947*G947*0.25)/1.055</f>
        <v>7.0853080568720381</v>
      </c>
      <c r="I947" s="34">
        <f t="shared" si="60"/>
        <v>27.209</v>
      </c>
      <c r="J947" s="23"/>
      <c r="K947" s="2"/>
      <c r="L947" s="2"/>
    </row>
    <row r="948" spans="1:12" s="5" customFormat="1" x14ac:dyDescent="0.25">
      <c r="A948" s="1" t="s">
        <v>1138</v>
      </c>
      <c r="B948" s="6" t="s">
        <v>4502</v>
      </c>
      <c r="C948" t="s">
        <v>4503</v>
      </c>
      <c r="D948" t="s">
        <v>458</v>
      </c>
      <c r="E948">
        <v>5</v>
      </c>
      <c r="F948" s="34">
        <v>2</v>
      </c>
      <c r="G948" s="10">
        <v>9.9499999999999993</v>
      </c>
      <c r="H948" s="43">
        <f>(F948*G948*0.52)/1.055</f>
        <v>9.8085308056872034</v>
      </c>
      <c r="I948" s="34">
        <f t="shared" si="60"/>
        <v>18.108999999999998</v>
      </c>
      <c r="J948"/>
      <c r="K948" s="2"/>
      <c r="L948" s="2"/>
    </row>
    <row r="949" spans="1:12" s="5" customFormat="1" x14ac:dyDescent="0.25">
      <c r="A949" s="25" t="s">
        <v>1138</v>
      </c>
      <c r="B949" s="27" t="s">
        <v>4848</v>
      </c>
      <c r="C949" s="24" t="s">
        <v>4849</v>
      </c>
      <c r="D949" s="24" t="s">
        <v>458</v>
      </c>
      <c r="E949" s="24">
        <v>5</v>
      </c>
      <c r="F949" s="35">
        <v>2</v>
      </c>
      <c r="G949" s="38">
        <v>9.9499999999999993</v>
      </c>
      <c r="H949" s="44">
        <f>(F949*G949*0.25)/1.055</f>
        <v>4.7156398104265405</v>
      </c>
      <c r="I949" s="35">
        <f t="shared" si="60"/>
        <v>18.108999999999998</v>
      </c>
      <c r="J949" s="23"/>
      <c r="K949" s="23"/>
      <c r="L949" s="23"/>
    </row>
    <row r="950" spans="1:12" s="5" customFormat="1" x14ac:dyDescent="0.25">
      <c r="A950" s="1" t="s">
        <v>1138</v>
      </c>
      <c r="B950" s="6" t="s">
        <v>4624</v>
      </c>
      <c r="C950" t="s">
        <v>198</v>
      </c>
      <c r="D950" t="s">
        <v>458</v>
      </c>
      <c r="E950">
        <v>5</v>
      </c>
      <c r="F950" s="34">
        <v>2</v>
      </c>
      <c r="G950" s="10">
        <v>9.9499999999999993</v>
      </c>
      <c r="H950" s="43">
        <f>(F950*G950*0.4)/1.055</f>
        <v>7.5450236966824651</v>
      </c>
      <c r="I950" s="34">
        <f t="shared" si="60"/>
        <v>18.108999999999998</v>
      </c>
      <c r="J950" s="2"/>
      <c r="K950" s="23"/>
      <c r="L950" s="23"/>
    </row>
    <row r="951" spans="1:12" s="23" customFormat="1" x14ac:dyDescent="0.25">
      <c r="A951" s="1" t="s">
        <v>1138</v>
      </c>
      <c r="B951" s="6" t="s">
        <v>1653</v>
      </c>
      <c r="C951" t="s">
        <v>1654</v>
      </c>
      <c r="D951" t="s">
        <v>425</v>
      </c>
      <c r="E951">
        <v>15</v>
      </c>
      <c r="F951" s="34">
        <v>2</v>
      </c>
      <c r="G951" s="10">
        <v>29.95</v>
      </c>
      <c r="H951" s="43">
        <f>(F951*G951*0.58*0.91)/1.055</f>
        <v>29.96703317535545</v>
      </c>
      <c r="I951" s="34">
        <f t="shared" si="60"/>
        <v>54.509</v>
      </c>
      <c r="J951" s="2"/>
      <c r="K951" s="2"/>
      <c r="L951" s="2"/>
    </row>
    <row r="952" spans="1:12" s="23" customFormat="1" x14ac:dyDescent="0.25">
      <c r="A952" s="1" t="s">
        <v>1138</v>
      </c>
      <c r="B952" s="6" t="s">
        <v>1461</v>
      </c>
      <c r="C952" t="s">
        <v>576</v>
      </c>
      <c r="D952" t="s">
        <v>509</v>
      </c>
      <c r="E952">
        <v>9</v>
      </c>
      <c r="F952" s="34">
        <v>2</v>
      </c>
      <c r="G952" s="10">
        <v>9.9499999999999993</v>
      </c>
      <c r="H952" s="43">
        <v>0</v>
      </c>
      <c r="I952" s="34">
        <f t="shared" si="60"/>
        <v>18.108999999999998</v>
      </c>
      <c r="K952" s="2"/>
      <c r="L952" s="2"/>
    </row>
    <row r="953" spans="1:12" s="2" customFormat="1" x14ac:dyDescent="0.25">
      <c r="A953" s="1" t="s">
        <v>1138</v>
      </c>
      <c r="B953" s="6" t="s">
        <v>1651</v>
      </c>
      <c r="C953" t="s">
        <v>1652</v>
      </c>
      <c r="D953" t="s">
        <v>425</v>
      </c>
      <c r="E953">
        <v>15</v>
      </c>
      <c r="F953" s="34">
        <v>2</v>
      </c>
      <c r="G953" s="10">
        <v>29.95</v>
      </c>
      <c r="H953" s="43">
        <f>(F953*G953*0.58*0.91)/1.055</f>
        <v>29.96703317535545</v>
      </c>
      <c r="I953" s="34">
        <f t="shared" si="60"/>
        <v>54.509</v>
      </c>
    </row>
    <row r="954" spans="1:12" s="2" customFormat="1" x14ac:dyDescent="0.25">
      <c r="A954" s="3" t="s">
        <v>1138</v>
      </c>
      <c r="B954" s="4" t="s">
        <v>4498</v>
      </c>
      <c r="C954" s="2" t="s">
        <v>4499</v>
      </c>
      <c r="D954" s="2" t="s">
        <v>458</v>
      </c>
      <c r="E954" s="2">
        <v>9</v>
      </c>
      <c r="F954" s="32">
        <v>2</v>
      </c>
      <c r="G954" s="17">
        <v>9.9499999999999993</v>
      </c>
      <c r="H954" s="41">
        <f>(F954*G954*0.25)/1.055</f>
        <v>4.7156398104265405</v>
      </c>
      <c r="I954" s="34">
        <f t="shared" si="60"/>
        <v>18.108999999999998</v>
      </c>
    </row>
    <row r="955" spans="1:12" s="2" customFormat="1" x14ac:dyDescent="0.25">
      <c r="A955" s="3" t="s">
        <v>1293</v>
      </c>
      <c r="B955" s="4" t="s">
        <v>4560</v>
      </c>
      <c r="C955" s="2" t="s">
        <v>4561</v>
      </c>
      <c r="D955" s="2" t="s">
        <v>582</v>
      </c>
      <c r="E955" s="2">
        <v>10</v>
      </c>
      <c r="F955" s="32">
        <v>2</v>
      </c>
      <c r="G955" s="17">
        <v>6.5</v>
      </c>
      <c r="H955" s="41">
        <f>(F955*G955*0.25)/1.055</f>
        <v>3.080568720379147</v>
      </c>
      <c r="I955" s="34">
        <f t="shared" si="60"/>
        <v>11.83</v>
      </c>
    </row>
    <row r="956" spans="1:12" s="2" customFormat="1" x14ac:dyDescent="0.25">
      <c r="A956" s="21" t="s">
        <v>1293</v>
      </c>
      <c r="B956" s="22" t="s">
        <v>4559</v>
      </c>
      <c r="C956" s="23" t="s">
        <v>1468</v>
      </c>
      <c r="D956" s="23" t="s">
        <v>458</v>
      </c>
      <c r="E956" s="23">
        <v>3</v>
      </c>
      <c r="F956" s="31">
        <v>2</v>
      </c>
      <c r="G956" s="30">
        <v>7.9</v>
      </c>
      <c r="H956" s="40">
        <f>(F956*1)/1.055</f>
        <v>1.8957345971563981</v>
      </c>
      <c r="I956" s="34">
        <f t="shared" si="60"/>
        <v>14.378000000000002</v>
      </c>
      <c r="K956" s="23"/>
      <c r="L956" s="23"/>
    </row>
    <row r="957" spans="1:12" s="2" customFormat="1" x14ac:dyDescent="0.25">
      <c r="A957" s="21" t="s">
        <v>1293</v>
      </c>
      <c r="B957" s="22" t="s">
        <v>881</v>
      </c>
      <c r="C957" s="23" t="s">
        <v>882</v>
      </c>
      <c r="D957" s="23" t="s">
        <v>425</v>
      </c>
      <c r="E957" s="23">
        <v>10</v>
      </c>
      <c r="F957" s="31">
        <v>2</v>
      </c>
      <c r="G957" s="30">
        <v>15</v>
      </c>
      <c r="H957" s="40">
        <f t="shared" ref="H957:H965" si="61">(F957*2.5)/1.055</f>
        <v>4.7393364928909953</v>
      </c>
      <c r="I957" s="34">
        <f t="shared" si="60"/>
        <v>27.3</v>
      </c>
      <c r="K957" s="23"/>
      <c r="L957" s="23"/>
    </row>
    <row r="958" spans="1:12" s="2" customFormat="1" x14ac:dyDescent="0.25">
      <c r="A958" s="21" t="s">
        <v>1293</v>
      </c>
      <c r="B958" s="22" t="s">
        <v>4622</v>
      </c>
      <c r="C958" s="23" t="s">
        <v>4623</v>
      </c>
      <c r="D958" s="23" t="s">
        <v>425</v>
      </c>
      <c r="E958" s="23">
        <v>10</v>
      </c>
      <c r="F958" s="31">
        <v>2</v>
      </c>
      <c r="G958" s="30">
        <v>14.95</v>
      </c>
      <c r="H958" s="40">
        <f t="shared" si="61"/>
        <v>4.7393364928909953</v>
      </c>
      <c r="I958" s="34">
        <f t="shared" si="60"/>
        <v>27.209</v>
      </c>
      <c r="J958" s="23"/>
    </row>
    <row r="959" spans="1:12" s="2" customFormat="1" x14ac:dyDescent="0.25">
      <c r="A959" s="3" t="s">
        <v>1293</v>
      </c>
      <c r="B959" s="4" t="s">
        <v>4555</v>
      </c>
      <c r="C959" s="2" t="s">
        <v>4556</v>
      </c>
      <c r="D959" s="2" t="s">
        <v>458</v>
      </c>
      <c r="E959" s="2">
        <v>4</v>
      </c>
      <c r="F959" s="32">
        <v>2</v>
      </c>
      <c r="G959" s="17">
        <v>8.5</v>
      </c>
      <c r="H959" s="41">
        <f t="shared" si="61"/>
        <v>4.7393364928909953</v>
      </c>
      <c r="I959" s="34">
        <f t="shared" si="60"/>
        <v>15.47</v>
      </c>
    </row>
    <row r="960" spans="1:12" s="2" customFormat="1" x14ac:dyDescent="0.25">
      <c r="A960" s="3" t="s">
        <v>1293</v>
      </c>
      <c r="B960" s="4" t="s">
        <v>4557</v>
      </c>
      <c r="C960" s="2" t="s">
        <v>4558</v>
      </c>
      <c r="D960" s="2" t="s">
        <v>458</v>
      </c>
      <c r="E960" s="2">
        <v>4</v>
      </c>
      <c r="F960" s="32">
        <v>2</v>
      </c>
      <c r="G960" s="17">
        <v>8.5</v>
      </c>
      <c r="H960" s="41">
        <f t="shared" si="61"/>
        <v>4.7393364928909953</v>
      </c>
      <c r="I960" s="34">
        <f t="shared" si="60"/>
        <v>15.47</v>
      </c>
    </row>
    <row r="961" spans="1:12" s="2" customFormat="1" x14ac:dyDescent="0.25">
      <c r="A961" s="3" t="s">
        <v>1293</v>
      </c>
      <c r="B961" s="4" t="s">
        <v>542</v>
      </c>
      <c r="C961" s="2" t="s">
        <v>543</v>
      </c>
      <c r="D961" s="2" t="s">
        <v>458</v>
      </c>
      <c r="E961" s="2">
        <v>4</v>
      </c>
      <c r="F961" s="32">
        <v>2</v>
      </c>
      <c r="G961" s="17">
        <v>9.9499999999999993</v>
      </c>
      <c r="H961" s="41">
        <f t="shared" si="61"/>
        <v>4.7393364928909953</v>
      </c>
      <c r="I961" s="34">
        <f t="shared" si="60"/>
        <v>18.108999999999998</v>
      </c>
    </row>
    <row r="962" spans="1:12" s="2" customFormat="1" x14ac:dyDescent="0.25">
      <c r="A962" s="21" t="s">
        <v>1293</v>
      </c>
      <c r="B962" s="22" t="s">
        <v>3578</v>
      </c>
      <c r="C962" s="23" t="s">
        <v>3577</v>
      </c>
      <c r="D962" s="23" t="s">
        <v>3184</v>
      </c>
      <c r="E962" s="23">
        <v>7</v>
      </c>
      <c r="F962" s="31">
        <v>2</v>
      </c>
      <c r="G962" s="30">
        <v>13.9</v>
      </c>
      <c r="H962" s="40">
        <f t="shared" si="61"/>
        <v>4.7393364928909953</v>
      </c>
      <c r="I962" s="35">
        <f t="shared" si="60"/>
        <v>25.298000000000002</v>
      </c>
      <c r="J962" s="23"/>
      <c r="K962" s="23"/>
      <c r="L962" s="23"/>
    </row>
    <row r="963" spans="1:12" s="2" customFormat="1" x14ac:dyDescent="0.25">
      <c r="A963" s="21" t="s">
        <v>1293</v>
      </c>
      <c r="B963" s="22" t="s">
        <v>5070</v>
      </c>
      <c r="C963" s="23" t="s">
        <v>5071</v>
      </c>
      <c r="D963" s="23" t="s">
        <v>425</v>
      </c>
      <c r="E963" s="23">
        <v>10</v>
      </c>
      <c r="F963" s="31">
        <v>2</v>
      </c>
      <c r="G963" s="30">
        <v>4.95</v>
      </c>
      <c r="H963" s="40">
        <f t="shared" si="61"/>
        <v>4.7393364928909953</v>
      </c>
      <c r="I963" s="34">
        <f t="shared" si="60"/>
        <v>9.0090000000000003</v>
      </c>
      <c r="K963" s="24"/>
      <c r="L963" s="24"/>
    </row>
    <row r="964" spans="1:12" s="2" customFormat="1" x14ac:dyDescent="0.25">
      <c r="A964" s="21" t="s">
        <v>1293</v>
      </c>
      <c r="B964" s="22" t="s">
        <v>1613</v>
      </c>
      <c r="C964" s="23" t="s">
        <v>1614</v>
      </c>
      <c r="D964" s="23" t="s">
        <v>425</v>
      </c>
      <c r="E964" s="23">
        <v>10</v>
      </c>
      <c r="F964" s="31">
        <v>2</v>
      </c>
      <c r="G964" s="30">
        <v>11.9</v>
      </c>
      <c r="H964" s="40">
        <f t="shared" si="61"/>
        <v>4.7393364928909953</v>
      </c>
      <c r="I964" s="34">
        <f t="shared" si="60"/>
        <v>21.658000000000001</v>
      </c>
      <c r="K964" s="24"/>
      <c r="L964" s="24"/>
    </row>
    <row r="965" spans="1:12" s="2" customFormat="1" x14ac:dyDescent="0.25">
      <c r="A965" s="21" t="s">
        <v>1293</v>
      </c>
      <c r="B965" s="22" t="s">
        <v>2323</v>
      </c>
      <c r="C965" s="23" t="s">
        <v>724</v>
      </c>
      <c r="D965" s="23" t="s">
        <v>425</v>
      </c>
      <c r="E965" s="23">
        <v>10</v>
      </c>
      <c r="F965" s="31">
        <v>2</v>
      </c>
      <c r="G965" s="30">
        <v>10.5</v>
      </c>
      <c r="H965" s="40">
        <f t="shared" si="61"/>
        <v>4.7393364928909953</v>
      </c>
      <c r="I965" s="34">
        <f t="shared" ref="I965:I996" si="62">F965*G965*0.91</f>
        <v>19.11</v>
      </c>
      <c r="J965"/>
      <c r="K965" s="23"/>
      <c r="L965" s="23"/>
    </row>
    <row r="966" spans="1:12" s="23" customFormat="1" x14ac:dyDescent="0.25">
      <c r="A966" s="21" t="s">
        <v>1293</v>
      </c>
      <c r="B966" s="22" t="s">
        <v>3438</v>
      </c>
      <c r="C966" s="23" t="s">
        <v>3439</v>
      </c>
      <c r="D966" s="23" t="s">
        <v>458</v>
      </c>
      <c r="E966" s="23">
        <v>5</v>
      </c>
      <c r="F966" s="31">
        <v>2</v>
      </c>
      <c r="G966" s="30">
        <v>4.99</v>
      </c>
      <c r="H966" s="40">
        <f>(F966*1.5)/1.055</f>
        <v>2.8436018957345972</v>
      </c>
      <c r="I966" s="34">
        <f t="shared" si="62"/>
        <v>9.0818000000000012</v>
      </c>
    </row>
    <row r="967" spans="1:12" s="2" customFormat="1" x14ac:dyDescent="0.25">
      <c r="A967" s="21" t="s">
        <v>1293</v>
      </c>
      <c r="B967" s="22" t="s">
        <v>4585</v>
      </c>
      <c r="C967" s="23" t="s">
        <v>4586</v>
      </c>
      <c r="D967" s="23" t="s">
        <v>458</v>
      </c>
      <c r="E967" s="23">
        <v>10</v>
      </c>
      <c r="F967" s="31">
        <v>2</v>
      </c>
      <c r="G967" s="30">
        <v>10</v>
      </c>
      <c r="H967" s="40">
        <f>(F967*2.5)/1.055</f>
        <v>4.7393364928909953</v>
      </c>
      <c r="I967" s="34">
        <f t="shared" si="62"/>
        <v>18.2</v>
      </c>
      <c r="J967" s="5"/>
      <c r="K967" s="23"/>
      <c r="L967" s="23"/>
    </row>
    <row r="968" spans="1:12" s="2" customFormat="1" x14ac:dyDescent="0.25">
      <c r="A968" s="21" t="s">
        <v>1293</v>
      </c>
      <c r="B968" s="22" t="s">
        <v>1601</v>
      </c>
      <c r="C968" s="23" t="s">
        <v>1602</v>
      </c>
      <c r="D968" s="23" t="s">
        <v>458</v>
      </c>
      <c r="E968" s="23">
        <v>10</v>
      </c>
      <c r="F968" s="31">
        <v>2</v>
      </c>
      <c r="G968" s="30">
        <v>22</v>
      </c>
      <c r="H968" s="40">
        <f>(F968*0.5)/1.055</f>
        <v>0.94786729857819907</v>
      </c>
      <c r="I968" s="34">
        <f t="shared" si="62"/>
        <v>40.04</v>
      </c>
      <c r="J968" s="23"/>
      <c r="K968" s="23"/>
      <c r="L968" s="23"/>
    </row>
    <row r="969" spans="1:12" s="23" customFormat="1" x14ac:dyDescent="0.25">
      <c r="A969" s="3" t="s">
        <v>1293</v>
      </c>
      <c r="B969" s="4" t="s">
        <v>4415</v>
      </c>
      <c r="C969" s="2" t="s">
        <v>4416</v>
      </c>
      <c r="D969" s="2" t="s">
        <v>425</v>
      </c>
      <c r="E969" s="2">
        <v>6</v>
      </c>
      <c r="F969" s="32">
        <v>2</v>
      </c>
      <c r="G969" s="17">
        <v>11.9</v>
      </c>
      <c r="H969" s="41">
        <f>(F969*2.5)/1.055</f>
        <v>4.7393364928909953</v>
      </c>
      <c r="I969" s="34">
        <f t="shared" si="62"/>
        <v>21.658000000000001</v>
      </c>
    </row>
    <row r="970" spans="1:12" s="23" customFormat="1" x14ac:dyDescent="0.25">
      <c r="A970" s="21" t="s">
        <v>1293</v>
      </c>
      <c r="B970" s="22" t="s">
        <v>866</v>
      </c>
      <c r="C970" s="23" t="s">
        <v>867</v>
      </c>
      <c r="D970" s="23" t="s">
        <v>425</v>
      </c>
      <c r="E970" s="23">
        <v>7</v>
      </c>
      <c r="F970" s="31">
        <v>2</v>
      </c>
      <c r="G970" s="30">
        <v>10.5</v>
      </c>
      <c r="H970" s="40">
        <f>(F970*2.5)/1.055</f>
        <v>4.7393364928909953</v>
      </c>
      <c r="I970" s="34">
        <f t="shared" si="62"/>
        <v>19.11</v>
      </c>
    </row>
    <row r="971" spans="1:12" s="26" customFormat="1" x14ac:dyDescent="0.25">
      <c r="A971" s="21" t="s">
        <v>1293</v>
      </c>
      <c r="B971" s="22" t="s">
        <v>868</v>
      </c>
      <c r="C971" s="23" t="s">
        <v>869</v>
      </c>
      <c r="D971" s="23" t="s">
        <v>425</v>
      </c>
      <c r="E971" s="23">
        <v>7</v>
      </c>
      <c r="F971" s="31">
        <v>2</v>
      </c>
      <c r="G971" s="30">
        <v>10.5</v>
      </c>
      <c r="H971" s="40">
        <f>(F971*2.5)/1.055</f>
        <v>4.7393364928909953</v>
      </c>
      <c r="I971" s="34">
        <f t="shared" si="62"/>
        <v>19.11</v>
      </c>
      <c r="J971" s="2"/>
      <c r="K971" s="23"/>
      <c r="L971" s="23"/>
    </row>
    <row r="972" spans="1:12" s="2" customFormat="1" x14ac:dyDescent="0.25">
      <c r="A972" s="3" t="s">
        <v>1293</v>
      </c>
      <c r="B972" s="4" t="s">
        <v>4628</v>
      </c>
      <c r="C972" s="2" t="s">
        <v>4629</v>
      </c>
      <c r="D972" s="2" t="s">
        <v>458</v>
      </c>
      <c r="E972" s="2">
        <v>5</v>
      </c>
      <c r="F972" s="32">
        <v>2</v>
      </c>
      <c r="G972" s="17">
        <v>22</v>
      </c>
      <c r="H972" s="41">
        <f>(F972*2.5)/1.055</f>
        <v>4.7393364928909953</v>
      </c>
      <c r="I972" s="34">
        <f t="shared" si="62"/>
        <v>40.04</v>
      </c>
      <c r="J972"/>
      <c r="K972" s="23"/>
      <c r="L972" s="23"/>
    </row>
    <row r="973" spans="1:12" x14ac:dyDescent="0.25">
      <c r="A973" s="21" t="s">
        <v>1293</v>
      </c>
      <c r="B973" s="22" t="s">
        <v>4466</v>
      </c>
      <c r="C973" s="23" t="s">
        <v>4467</v>
      </c>
      <c r="D973" s="23" t="s">
        <v>425</v>
      </c>
      <c r="E973" s="23">
        <v>9</v>
      </c>
      <c r="F973" s="31">
        <v>2</v>
      </c>
      <c r="G973" s="30">
        <v>10</v>
      </c>
      <c r="H973" s="40">
        <f>(F973*G973*0.15)/1.055</f>
        <v>2.8436018957345972</v>
      </c>
      <c r="I973" s="34">
        <f t="shared" si="62"/>
        <v>18.2</v>
      </c>
      <c r="J973" s="23"/>
      <c r="K973" s="23"/>
      <c r="L973" s="23"/>
    </row>
    <row r="974" spans="1:12" x14ac:dyDescent="0.25">
      <c r="A974" s="21" t="s">
        <v>1293</v>
      </c>
      <c r="B974" s="22" t="s">
        <v>1607</v>
      </c>
      <c r="C974" s="23" t="s">
        <v>763</v>
      </c>
      <c r="D974" s="23" t="s">
        <v>458</v>
      </c>
      <c r="E974" s="23">
        <v>3</v>
      </c>
      <c r="F974" s="31">
        <v>2</v>
      </c>
      <c r="G974" s="30">
        <v>6</v>
      </c>
      <c r="H974" s="40">
        <f>(F974*1)/1.055</f>
        <v>1.8957345971563981</v>
      </c>
      <c r="I974" s="34">
        <f t="shared" si="62"/>
        <v>10.92</v>
      </c>
      <c r="J974" s="23"/>
      <c r="K974" s="23"/>
      <c r="L974" s="23"/>
    </row>
    <row r="975" spans="1:12" s="26" customFormat="1" x14ac:dyDescent="0.25">
      <c r="A975" s="3" t="s">
        <v>1615</v>
      </c>
      <c r="B975" s="4" t="s">
        <v>2336</v>
      </c>
      <c r="C975" s="2" t="s">
        <v>2337</v>
      </c>
      <c r="D975" s="2" t="s">
        <v>458</v>
      </c>
      <c r="E975" s="2">
        <v>5</v>
      </c>
      <c r="F975" s="32">
        <v>2</v>
      </c>
      <c r="G975" s="17">
        <v>5</v>
      </c>
      <c r="H975" s="41">
        <f>(F975*0.3)/1.055</f>
        <v>0.56872037914691942</v>
      </c>
      <c r="I975" s="34">
        <f t="shared" si="62"/>
        <v>9.1</v>
      </c>
      <c r="J975" s="23"/>
      <c r="K975" s="2"/>
      <c r="L975" s="2"/>
    </row>
    <row r="976" spans="1:12" s="26" customFormat="1" x14ac:dyDescent="0.25">
      <c r="A976" s="3" t="s">
        <v>1615</v>
      </c>
      <c r="B976" s="4" t="s">
        <v>4173</v>
      </c>
      <c r="C976" s="2" t="s">
        <v>4174</v>
      </c>
      <c r="D976" s="2" t="s">
        <v>458</v>
      </c>
      <c r="E976" s="2">
        <v>7</v>
      </c>
      <c r="F976" s="32">
        <v>2</v>
      </c>
      <c r="G976" s="17">
        <v>14.95</v>
      </c>
      <c r="H976" s="41">
        <f>(F976*2.5)/1.055</f>
        <v>4.7393364928909953</v>
      </c>
      <c r="I976" s="34">
        <f t="shared" si="62"/>
        <v>27.209</v>
      </c>
      <c r="J976" s="2"/>
      <c r="K976" s="2"/>
      <c r="L976" s="2"/>
    </row>
    <row r="977" spans="1:12" s="26" customFormat="1" x14ac:dyDescent="0.25">
      <c r="A977" s="3" t="s">
        <v>1615</v>
      </c>
      <c r="B977" s="4" t="s">
        <v>3113</v>
      </c>
      <c r="C977" s="2" t="s">
        <v>3112</v>
      </c>
      <c r="D977" s="2" t="s">
        <v>189</v>
      </c>
      <c r="E977" s="2">
        <v>6</v>
      </c>
      <c r="F977" s="32">
        <v>2</v>
      </c>
      <c r="G977" s="17">
        <v>19.95</v>
      </c>
      <c r="H977" s="41">
        <f>(F977*3)/1.055</f>
        <v>5.6872037914691944</v>
      </c>
      <c r="I977" s="34">
        <f t="shared" si="62"/>
        <v>36.308999999999997</v>
      </c>
      <c r="J977" s="2"/>
      <c r="K977" s="2"/>
      <c r="L977" s="2"/>
    </row>
    <row r="978" spans="1:12" s="26" customFormat="1" x14ac:dyDescent="0.25">
      <c r="A978" s="3" t="s">
        <v>1615</v>
      </c>
      <c r="B978" s="4" t="s">
        <v>3110</v>
      </c>
      <c r="C978" s="2" t="s">
        <v>3111</v>
      </c>
      <c r="D978" s="2" t="s">
        <v>189</v>
      </c>
      <c r="E978" s="2">
        <v>6</v>
      </c>
      <c r="F978" s="32">
        <v>2</v>
      </c>
      <c r="G978" s="17">
        <v>19.95</v>
      </c>
      <c r="H978" s="41">
        <f>(F978*3)/1.055</f>
        <v>5.6872037914691944</v>
      </c>
      <c r="I978" s="34">
        <f t="shared" si="62"/>
        <v>36.308999999999997</v>
      </c>
      <c r="J978" s="2"/>
      <c r="K978" s="2"/>
      <c r="L978" s="2"/>
    </row>
    <row r="979" spans="1:12" s="26" customFormat="1" x14ac:dyDescent="0.25">
      <c r="A979" s="3" t="s">
        <v>1615</v>
      </c>
      <c r="B979" s="4" t="s">
        <v>4854</v>
      </c>
      <c r="C979" s="2" t="s">
        <v>4855</v>
      </c>
      <c r="D979" s="2" t="s">
        <v>458</v>
      </c>
      <c r="E979" s="2">
        <v>2</v>
      </c>
      <c r="F979" s="32">
        <v>2</v>
      </c>
      <c r="G979" s="17">
        <v>11</v>
      </c>
      <c r="H979" s="41">
        <f>(F979*2)/1.055</f>
        <v>3.7914691943127963</v>
      </c>
      <c r="I979" s="34">
        <f t="shared" si="62"/>
        <v>20.02</v>
      </c>
      <c r="J979" s="23"/>
      <c r="K979" s="2"/>
      <c r="L979" s="2"/>
    </row>
    <row r="980" spans="1:12" s="26" customFormat="1" x14ac:dyDescent="0.25">
      <c r="A980" s="3" t="s">
        <v>1615</v>
      </c>
      <c r="B980" s="4" t="s">
        <v>2338</v>
      </c>
      <c r="C980" s="2" t="s">
        <v>2339</v>
      </c>
      <c r="D980" s="2" t="s">
        <v>458</v>
      </c>
      <c r="E980" s="2">
        <v>2</v>
      </c>
      <c r="F980" s="32">
        <v>2</v>
      </c>
      <c r="G980" s="17">
        <v>9.9</v>
      </c>
      <c r="H980" s="41">
        <f>(F980*2)/1.055</f>
        <v>3.7914691943127963</v>
      </c>
      <c r="I980" s="34">
        <f t="shared" si="62"/>
        <v>18.018000000000001</v>
      </c>
      <c r="J980" s="23"/>
      <c r="K980" s="2"/>
      <c r="L980" s="2"/>
    </row>
    <row r="981" spans="1:12" s="24" customFormat="1" x14ac:dyDescent="0.25">
      <c r="A981" s="3" t="s">
        <v>3504</v>
      </c>
      <c r="B981" s="4" t="s">
        <v>3505</v>
      </c>
      <c r="C981" s="2" t="s">
        <v>3506</v>
      </c>
      <c r="D981" s="2" t="s">
        <v>807</v>
      </c>
      <c r="E981" s="2">
        <v>8</v>
      </c>
      <c r="F981" s="32">
        <v>2</v>
      </c>
      <c r="G981" s="17">
        <v>19</v>
      </c>
      <c r="H981" s="41">
        <f>(F981*4)/1.055</f>
        <v>7.5829383886255926</v>
      </c>
      <c r="I981" s="34">
        <f t="shared" si="62"/>
        <v>34.58</v>
      </c>
      <c r="J981" s="2"/>
      <c r="K981" s="2"/>
      <c r="L981" s="2"/>
    </row>
    <row r="982" spans="1:12" s="24" customFormat="1" x14ac:dyDescent="0.25">
      <c r="A982" s="3" t="s">
        <v>2340</v>
      </c>
      <c r="B982" s="4" t="s">
        <v>2341</v>
      </c>
      <c r="C982" s="2" t="s">
        <v>2342</v>
      </c>
      <c r="D982" s="2" t="s">
        <v>458</v>
      </c>
      <c r="E982" s="2">
        <v>5</v>
      </c>
      <c r="F982" s="32">
        <v>2</v>
      </c>
      <c r="G982" s="17">
        <v>19</v>
      </c>
      <c r="H982" s="41"/>
      <c r="I982" s="34">
        <f t="shared" si="62"/>
        <v>34.58</v>
      </c>
      <c r="J982" s="2"/>
      <c r="K982" s="23"/>
      <c r="L982" s="23"/>
    </row>
    <row r="983" spans="1:12" s="26" customFormat="1" x14ac:dyDescent="0.25">
      <c r="A983" s="3" t="s">
        <v>568</v>
      </c>
      <c r="B983" s="4" t="s">
        <v>5169</v>
      </c>
      <c r="C983" s="2" t="s">
        <v>1011</v>
      </c>
      <c r="D983" s="2" t="s">
        <v>458</v>
      </c>
      <c r="E983" s="2">
        <v>3</v>
      </c>
      <c r="F983" s="32">
        <v>2</v>
      </c>
      <c r="G983" s="17">
        <v>12</v>
      </c>
      <c r="H983" s="41"/>
      <c r="I983" s="34">
        <f t="shared" si="62"/>
        <v>21.84</v>
      </c>
      <c r="J983" s="23"/>
      <c r="K983" s="2"/>
      <c r="L983" s="2"/>
    </row>
    <row r="984" spans="1:12" s="26" customFormat="1" x14ac:dyDescent="0.25">
      <c r="A984" s="3" t="s">
        <v>568</v>
      </c>
      <c r="B984" s="4" t="s">
        <v>4048</v>
      </c>
      <c r="C984" s="2" t="s">
        <v>4047</v>
      </c>
      <c r="D984" s="2" t="s">
        <v>458</v>
      </c>
      <c r="E984" s="2">
        <v>5</v>
      </c>
      <c r="F984" s="32">
        <v>2</v>
      </c>
      <c r="G984" s="17">
        <v>12</v>
      </c>
      <c r="H984" s="41"/>
      <c r="I984" s="34">
        <f t="shared" si="62"/>
        <v>21.84</v>
      </c>
      <c r="J984"/>
      <c r="K984" s="2"/>
      <c r="L984" s="2"/>
    </row>
    <row r="985" spans="1:12" s="26" customFormat="1" x14ac:dyDescent="0.25">
      <c r="A985" s="3" t="s">
        <v>568</v>
      </c>
      <c r="B985" s="4" t="s">
        <v>4066</v>
      </c>
      <c r="C985" s="2" t="s">
        <v>4065</v>
      </c>
      <c r="D985" s="2" t="s">
        <v>458</v>
      </c>
      <c r="E985" s="2">
        <v>5</v>
      </c>
      <c r="F985" s="32">
        <v>2</v>
      </c>
      <c r="G985" s="17">
        <v>12</v>
      </c>
      <c r="H985" s="41"/>
      <c r="I985" s="34">
        <f t="shared" si="62"/>
        <v>21.84</v>
      </c>
      <c r="J985"/>
      <c r="K985" s="2"/>
      <c r="L985" s="5"/>
    </row>
    <row r="986" spans="1:12" s="26" customFormat="1" x14ac:dyDescent="0.25">
      <c r="A986" s="3" t="s">
        <v>568</v>
      </c>
      <c r="B986" s="4" t="s">
        <v>4063</v>
      </c>
      <c r="C986" s="2" t="s">
        <v>4064</v>
      </c>
      <c r="D986" s="2" t="s">
        <v>458</v>
      </c>
      <c r="E986" s="2">
        <v>5</v>
      </c>
      <c r="F986" s="32">
        <v>2</v>
      </c>
      <c r="G986" s="17">
        <v>12</v>
      </c>
      <c r="H986" s="41"/>
      <c r="I986" s="34">
        <f t="shared" si="62"/>
        <v>21.84</v>
      </c>
      <c r="J986"/>
      <c r="K986" s="2"/>
      <c r="L986" s="5"/>
    </row>
    <row r="987" spans="1:12" s="26" customFormat="1" x14ac:dyDescent="0.25">
      <c r="A987" s="3" t="s">
        <v>568</v>
      </c>
      <c r="B987" s="4" t="s">
        <v>4070</v>
      </c>
      <c r="C987" s="2" t="s">
        <v>4069</v>
      </c>
      <c r="D987" s="2" t="s">
        <v>458</v>
      </c>
      <c r="E987" s="2">
        <v>5</v>
      </c>
      <c r="F987" s="32">
        <v>2</v>
      </c>
      <c r="G987" s="17">
        <v>12</v>
      </c>
      <c r="H987" s="41"/>
      <c r="I987" s="34">
        <f t="shared" si="62"/>
        <v>21.84</v>
      </c>
      <c r="J987"/>
      <c r="K987" s="2"/>
      <c r="L987" s="5"/>
    </row>
    <row r="988" spans="1:12" s="26" customFormat="1" x14ac:dyDescent="0.25">
      <c r="A988" s="3" t="s">
        <v>568</v>
      </c>
      <c r="B988" s="4" t="s">
        <v>4052</v>
      </c>
      <c r="C988" s="2" t="s">
        <v>4051</v>
      </c>
      <c r="D988" s="2" t="s">
        <v>458</v>
      </c>
      <c r="E988" s="2">
        <v>5</v>
      </c>
      <c r="F988" s="32">
        <v>2</v>
      </c>
      <c r="G988" s="17">
        <v>12</v>
      </c>
      <c r="H988" s="41"/>
      <c r="I988" s="34">
        <f t="shared" si="62"/>
        <v>21.84</v>
      </c>
      <c r="J988"/>
      <c r="K988" s="2"/>
      <c r="L988" s="2"/>
    </row>
    <row r="989" spans="1:12" s="26" customFormat="1" x14ac:dyDescent="0.25">
      <c r="A989" s="3" t="s">
        <v>568</v>
      </c>
      <c r="B989" s="4" t="s">
        <v>5174</v>
      </c>
      <c r="C989" s="2" t="s">
        <v>5175</v>
      </c>
      <c r="D989" s="2" t="s">
        <v>458</v>
      </c>
      <c r="E989" s="2">
        <v>3</v>
      </c>
      <c r="F989" s="32">
        <v>2</v>
      </c>
      <c r="G989" s="17">
        <v>12.7</v>
      </c>
      <c r="H989" s="41"/>
      <c r="I989" s="34">
        <f t="shared" si="62"/>
        <v>23.114000000000001</v>
      </c>
      <c r="K989" s="5"/>
      <c r="L989" s="2"/>
    </row>
    <row r="990" spans="1:12" s="26" customFormat="1" x14ac:dyDescent="0.25">
      <c r="A990" s="3" t="s">
        <v>568</v>
      </c>
      <c r="B990" s="4" t="s">
        <v>4044</v>
      </c>
      <c r="C990" s="2" t="s">
        <v>4043</v>
      </c>
      <c r="D990" s="2" t="s">
        <v>458</v>
      </c>
      <c r="E990" s="2">
        <v>5</v>
      </c>
      <c r="F990" s="32">
        <v>2</v>
      </c>
      <c r="G990" s="17">
        <v>12</v>
      </c>
      <c r="H990" s="41"/>
      <c r="I990" s="34">
        <f t="shared" si="62"/>
        <v>21.84</v>
      </c>
      <c r="J990"/>
      <c r="K990" s="2"/>
      <c r="L990" s="2"/>
    </row>
    <row r="991" spans="1:12" s="2" customFormat="1" x14ac:dyDescent="0.25">
      <c r="A991" s="3" t="s">
        <v>568</v>
      </c>
      <c r="B991" s="4" t="s">
        <v>5170</v>
      </c>
      <c r="C991" s="2" t="s">
        <v>5171</v>
      </c>
      <c r="D991" s="2" t="s">
        <v>458</v>
      </c>
      <c r="E991" s="2">
        <v>5</v>
      </c>
      <c r="F991" s="32">
        <v>2</v>
      </c>
      <c r="G991" s="17">
        <v>8.5</v>
      </c>
      <c r="H991" s="41"/>
      <c r="I991" s="34">
        <f t="shared" si="62"/>
        <v>15.47</v>
      </c>
      <c r="J991"/>
    </row>
    <row r="992" spans="1:12" x14ac:dyDescent="0.25">
      <c r="A992" s="3" t="s">
        <v>568</v>
      </c>
      <c r="B992" s="4" t="s">
        <v>5180</v>
      </c>
      <c r="C992" s="2" t="s">
        <v>5181</v>
      </c>
      <c r="D992" s="2" t="s">
        <v>458</v>
      </c>
      <c r="E992" s="2">
        <v>5</v>
      </c>
      <c r="F992" s="32">
        <v>2</v>
      </c>
      <c r="G992" s="17">
        <v>12</v>
      </c>
      <c r="H992" s="41"/>
      <c r="I992" s="34">
        <f t="shared" si="62"/>
        <v>21.84</v>
      </c>
      <c r="J992" s="5"/>
      <c r="K992" s="2"/>
      <c r="L992" s="2"/>
    </row>
    <row r="993" spans="1:12" s="2" customFormat="1" x14ac:dyDescent="0.25">
      <c r="A993" s="3" t="s">
        <v>568</v>
      </c>
      <c r="B993" s="4" t="s">
        <v>5172</v>
      </c>
      <c r="C993" s="2" t="s">
        <v>5173</v>
      </c>
      <c r="D993" s="2" t="s">
        <v>458</v>
      </c>
      <c r="E993" s="2">
        <v>5</v>
      </c>
      <c r="F993" s="32">
        <v>2</v>
      </c>
      <c r="G993" s="17">
        <v>8.5</v>
      </c>
      <c r="H993" s="41"/>
      <c r="I993" s="34">
        <f t="shared" si="62"/>
        <v>15.47</v>
      </c>
      <c r="J993"/>
    </row>
    <row r="994" spans="1:12" s="2" customFormat="1" x14ac:dyDescent="0.25">
      <c r="A994" s="3" t="s">
        <v>568</v>
      </c>
      <c r="B994" s="4" t="s">
        <v>5178</v>
      </c>
      <c r="C994" s="2" t="s">
        <v>5179</v>
      </c>
      <c r="D994" s="2" t="s">
        <v>458</v>
      </c>
      <c r="E994" s="2">
        <v>3</v>
      </c>
      <c r="F994" s="32">
        <v>2</v>
      </c>
      <c r="G994" s="17">
        <v>12.5</v>
      </c>
      <c r="H994" s="41"/>
      <c r="I994" s="34">
        <f t="shared" si="62"/>
        <v>22.75</v>
      </c>
      <c r="J994" s="5"/>
    </row>
    <row r="995" spans="1:12" s="2" customFormat="1" x14ac:dyDescent="0.25">
      <c r="A995" s="3" t="s">
        <v>568</v>
      </c>
      <c r="B995" s="4" t="s">
        <v>4046</v>
      </c>
      <c r="C995" s="2" t="s">
        <v>4045</v>
      </c>
      <c r="D995" s="2" t="s">
        <v>458</v>
      </c>
      <c r="E995" s="2">
        <v>5</v>
      </c>
      <c r="F995" s="32">
        <v>2</v>
      </c>
      <c r="G995" s="17">
        <v>12</v>
      </c>
      <c r="H995" s="41"/>
      <c r="I995" s="34">
        <f t="shared" si="62"/>
        <v>21.84</v>
      </c>
      <c r="J995"/>
    </row>
    <row r="996" spans="1:12" s="2" customFormat="1" x14ac:dyDescent="0.25">
      <c r="A996" s="3" t="s">
        <v>568</v>
      </c>
      <c r="B996" s="4" t="s">
        <v>4062</v>
      </c>
      <c r="C996" s="2" t="s">
        <v>4061</v>
      </c>
      <c r="D996" s="2" t="s">
        <v>458</v>
      </c>
      <c r="E996" s="2">
        <v>5</v>
      </c>
      <c r="F996" s="32">
        <v>2</v>
      </c>
      <c r="G996" s="17">
        <v>12</v>
      </c>
      <c r="H996" s="41"/>
      <c r="I996" s="34">
        <f t="shared" si="62"/>
        <v>21.84</v>
      </c>
      <c r="J996"/>
    </row>
    <row r="997" spans="1:12" s="2" customFormat="1" x14ac:dyDescent="0.25">
      <c r="A997" s="3" t="s">
        <v>568</v>
      </c>
      <c r="B997" s="4" t="s">
        <v>5176</v>
      </c>
      <c r="C997" s="2" t="s">
        <v>5177</v>
      </c>
      <c r="D997" s="2" t="s">
        <v>458</v>
      </c>
      <c r="E997" s="2">
        <v>5</v>
      </c>
      <c r="F997" s="32">
        <v>2</v>
      </c>
      <c r="G997" s="17">
        <v>12</v>
      </c>
      <c r="H997" s="41"/>
      <c r="I997" s="34">
        <f t="shared" ref="I997:I1007" si="63">F997*G997*0.91</f>
        <v>21.84</v>
      </c>
      <c r="J997"/>
    </row>
    <row r="998" spans="1:12" s="2" customFormat="1" x14ac:dyDescent="0.25">
      <c r="A998" s="3" t="s">
        <v>568</v>
      </c>
      <c r="B998" s="4" t="s">
        <v>5184</v>
      </c>
      <c r="C998" s="2" t="s">
        <v>5185</v>
      </c>
      <c r="D998" s="2" t="s">
        <v>458</v>
      </c>
      <c r="E998" s="2">
        <v>4</v>
      </c>
      <c r="F998" s="32">
        <v>2</v>
      </c>
      <c r="G998" s="17">
        <v>12.04</v>
      </c>
      <c r="H998" s="41"/>
      <c r="I998" s="34">
        <f t="shared" si="63"/>
        <v>21.912800000000001</v>
      </c>
      <c r="J998"/>
    </row>
    <row r="999" spans="1:12" s="2" customFormat="1" x14ac:dyDescent="0.25">
      <c r="A999" s="3" t="s">
        <v>568</v>
      </c>
      <c r="B999" s="4" t="s">
        <v>5182</v>
      </c>
      <c r="C999" s="2" t="s">
        <v>5183</v>
      </c>
      <c r="D999" s="2" t="s">
        <v>458</v>
      </c>
      <c r="E999" s="2">
        <v>5</v>
      </c>
      <c r="F999" s="32">
        <v>2</v>
      </c>
      <c r="G999" s="17">
        <v>12</v>
      </c>
      <c r="H999" s="41"/>
      <c r="I999" s="34">
        <f t="shared" si="63"/>
        <v>21.84</v>
      </c>
      <c r="J999"/>
    </row>
    <row r="1000" spans="1:12" s="23" customFormat="1" x14ac:dyDescent="0.25">
      <c r="A1000" s="3" t="s">
        <v>568</v>
      </c>
      <c r="B1000" s="4" t="s">
        <v>4060</v>
      </c>
      <c r="C1000" s="2" t="s">
        <v>4059</v>
      </c>
      <c r="D1000" s="2" t="s">
        <v>458</v>
      </c>
      <c r="E1000" s="2">
        <v>5</v>
      </c>
      <c r="F1000" s="32">
        <v>2</v>
      </c>
      <c r="G1000" s="17">
        <v>12</v>
      </c>
      <c r="H1000" s="41"/>
      <c r="I1000" s="34">
        <f t="shared" si="63"/>
        <v>21.84</v>
      </c>
      <c r="J1000"/>
      <c r="K1000" s="2"/>
      <c r="L1000" s="2"/>
    </row>
    <row r="1001" spans="1:12" x14ac:dyDescent="0.25">
      <c r="A1001" s="7" t="s">
        <v>1325</v>
      </c>
      <c r="B1001" s="8" t="s">
        <v>355</v>
      </c>
      <c r="C1001" s="5" t="s">
        <v>356</v>
      </c>
      <c r="D1001" s="5" t="s">
        <v>425</v>
      </c>
      <c r="E1001" s="5">
        <v>17</v>
      </c>
      <c r="F1001" s="33">
        <v>2</v>
      </c>
      <c r="G1001" s="37">
        <v>13</v>
      </c>
      <c r="H1001" s="42">
        <f>(F1001*G1001*0.4)/1.055</f>
        <v>9.8578199052132707</v>
      </c>
      <c r="I1001" s="34">
        <f t="shared" si="63"/>
        <v>23.66</v>
      </c>
    </row>
    <row r="1002" spans="1:12" s="23" customFormat="1" x14ac:dyDescent="0.25">
      <c r="A1002" s="3" t="s">
        <v>1325</v>
      </c>
      <c r="B1002" s="4" t="s">
        <v>4321</v>
      </c>
      <c r="C1002" s="2" t="s">
        <v>4322</v>
      </c>
      <c r="D1002" s="2" t="s">
        <v>425</v>
      </c>
      <c r="E1002" s="2">
        <v>3</v>
      </c>
      <c r="F1002" s="32">
        <v>2</v>
      </c>
      <c r="G1002" s="17">
        <v>15</v>
      </c>
      <c r="H1002" s="41">
        <f>(F1002*G1002*0.25)/1.055</f>
        <v>7.109004739336493</v>
      </c>
      <c r="I1002" s="34">
        <f t="shared" si="63"/>
        <v>27.3</v>
      </c>
      <c r="J1002"/>
      <c r="K1002"/>
      <c r="L1002"/>
    </row>
    <row r="1003" spans="1:12" s="23" customFormat="1" x14ac:dyDescent="0.25">
      <c r="A1003" s="3" t="s">
        <v>1325</v>
      </c>
      <c r="B1003" s="4" t="s">
        <v>4323</v>
      </c>
      <c r="C1003" s="2" t="s">
        <v>4324</v>
      </c>
      <c r="D1003" s="2" t="s">
        <v>425</v>
      </c>
      <c r="E1003" s="2">
        <v>3</v>
      </c>
      <c r="F1003" s="32">
        <v>2</v>
      </c>
      <c r="G1003" s="17">
        <v>15</v>
      </c>
      <c r="H1003" s="41">
        <f>(F1003*G1003*0.25)/1.055</f>
        <v>7.109004739336493</v>
      </c>
      <c r="I1003" s="34">
        <f t="shared" si="63"/>
        <v>27.3</v>
      </c>
      <c r="J1003"/>
      <c r="K1003"/>
      <c r="L1003"/>
    </row>
    <row r="1004" spans="1:12" s="23" customFormat="1" x14ac:dyDescent="0.25">
      <c r="A1004" s="7" t="s">
        <v>1325</v>
      </c>
      <c r="B1004" s="8" t="s">
        <v>359</v>
      </c>
      <c r="C1004" s="5" t="s">
        <v>916</v>
      </c>
      <c r="D1004" s="5" t="s">
        <v>425</v>
      </c>
      <c r="E1004" s="5">
        <v>10</v>
      </c>
      <c r="F1004" s="33">
        <v>2</v>
      </c>
      <c r="G1004" s="37">
        <v>12</v>
      </c>
      <c r="H1004" s="42">
        <f>(F1004*G1004*0.4)/1.055</f>
        <v>9.0995260663507125</v>
      </c>
      <c r="I1004" s="34">
        <f t="shared" si="63"/>
        <v>21.84</v>
      </c>
      <c r="J1004"/>
      <c r="K1004"/>
      <c r="L1004"/>
    </row>
    <row r="1005" spans="1:12" s="2" customFormat="1" x14ac:dyDescent="0.25">
      <c r="A1005" s="7" t="s">
        <v>1325</v>
      </c>
      <c r="B1005" s="8" t="s">
        <v>523</v>
      </c>
      <c r="C1005" s="5" t="s">
        <v>524</v>
      </c>
      <c r="D1005" s="5" t="s">
        <v>425</v>
      </c>
      <c r="E1005" s="5">
        <v>10</v>
      </c>
      <c r="F1005" s="33">
        <v>2</v>
      </c>
      <c r="G1005" s="37">
        <v>12</v>
      </c>
      <c r="H1005" s="42">
        <f>(F1005*G1005*0.4)/1.055</f>
        <v>9.0995260663507125</v>
      </c>
      <c r="I1005" s="34">
        <f t="shared" si="63"/>
        <v>21.84</v>
      </c>
      <c r="J1005"/>
      <c r="K1005"/>
      <c r="L1005"/>
    </row>
    <row r="1006" spans="1:12" s="5" customFormat="1" x14ac:dyDescent="0.25">
      <c r="A1006" s="7" t="s">
        <v>1325</v>
      </c>
      <c r="B1006" s="8" t="s">
        <v>521</v>
      </c>
      <c r="C1006" s="5" t="s">
        <v>522</v>
      </c>
      <c r="D1006" s="5" t="s">
        <v>425</v>
      </c>
      <c r="E1006" s="5">
        <v>10</v>
      </c>
      <c r="F1006" s="33">
        <v>2</v>
      </c>
      <c r="G1006" s="37">
        <v>12</v>
      </c>
      <c r="H1006" s="42">
        <f>(F1006*G1006*0.4)/1.055</f>
        <v>9.0995260663507125</v>
      </c>
      <c r="I1006" s="34">
        <f t="shared" si="63"/>
        <v>21.84</v>
      </c>
      <c r="J1006" s="2"/>
    </row>
    <row r="1007" spans="1:12" s="5" customFormat="1" x14ac:dyDescent="0.25">
      <c r="A1007" s="7" t="s">
        <v>1325</v>
      </c>
      <c r="B1007" s="8" t="s">
        <v>4393</v>
      </c>
      <c r="C1007" s="5" t="s">
        <v>4394</v>
      </c>
      <c r="D1007" s="5" t="s">
        <v>458</v>
      </c>
      <c r="E1007" s="5">
        <v>8</v>
      </c>
      <c r="F1007" s="33">
        <v>2</v>
      </c>
      <c r="G1007" s="37">
        <v>18</v>
      </c>
      <c r="H1007" s="42">
        <f>(F1007*G1007*0.4)/1.055</f>
        <v>13.649289099526067</v>
      </c>
      <c r="I1007" s="34">
        <f t="shared" si="63"/>
        <v>32.76</v>
      </c>
      <c r="J1007"/>
      <c r="K1007"/>
      <c r="L1007"/>
    </row>
    <row r="1008" spans="1:12" x14ac:dyDescent="0.25">
      <c r="A1008" s="3" t="s">
        <v>4175</v>
      </c>
      <c r="B1008" s="4" t="s">
        <v>4176</v>
      </c>
      <c r="C1008" s="2" t="s">
        <v>4177</v>
      </c>
      <c r="D1008" s="2"/>
      <c r="E1008" s="2"/>
      <c r="F1008" s="32">
        <v>2</v>
      </c>
      <c r="G1008" s="17">
        <v>12</v>
      </c>
      <c r="H1008" s="41">
        <f>(F1008*G1008*0.25)/1.055</f>
        <v>5.6872037914691944</v>
      </c>
      <c r="I1008" s="34"/>
    </row>
    <row r="1009" spans="1:12" x14ac:dyDescent="0.25">
      <c r="A1009" s="3" t="s">
        <v>4175</v>
      </c>
      <c r="B1009" s="4" t="s">
        <v>4178</v>
      </c>
      <c r="C1009" s="2" t="s">
        <v>4179</v>
      </c>
      <c r="D1009" s="2"/>
      <c r="E1009" s="2"/>
      <c r="F1009" s="32">
        <v>2</v>
      </c>
      <c r="G1009" s="17">
        <v>10</v>
      </c>
      <c r="H1009" s="41">
        <f>(F1009*G1009*0.25)/1.055</f>
        <v>4.7393364928909953</v>
      </c>
      <c r="I1009" s="34"/>
    </row>
    <row r="1010" spans="1:12" s="23" customFormat="1" x14ac:dyDescent="0.25">
      <c r="A1010" s="3" t="s">
        <v>4175</v>
      </c>
      <c r="B1010" s="4" t="s">
        <v>4182</v>
      </c>
      <c r="C1010" s="2" t="s">
        <v>2975</v>
      </c>
      <c r="D1010" s="2"/>
      <c r="E1010" s="2"/>
      <c r="F1010" s="32">
        <v>2</v>
      </c>
      <c r="G1010" s="17">
        <v>12</v>
      </c>
      <c r="H1010" s="41">
        <f>(F1010*G1010*0.25)/1.055</f>
        <v>5.6872037914691944</v>
      </c>
      <c r="I1010" s="34"/>
      <c r="J1010"/>
      <c r="K1010"/>
      <c r="L1010"/>
    </row>
    <row r="1011" spans="1:12" s="23" customFormat="1" x14ac:dyDescent="0.25">
      <c r="A1011" s="3" t="s">
        <v>4175</v>
      </c>
      <c r="B1011" s="4" t="s">
        <v>4184</v>
      </c>
      <c r="C1011" s="2" t="s">
        <v>4183</v>
      </c>
      <c r="D1011" s="2"/>
      <c r="E1011" s="2"/>
      <c r="F1011" s="32">
        <v>2</v>
      </c>
      <c r="G1011" s="17">
        <v>12</v>
      </c>
      <c r="H1011" s="41">
        <f>(F1011*G1011*0.25)/1.055</f>
        <v>5.6872037914691944</v>
      </c>
      <c r="I1011" s="34"/>
      <c r="J1011"/>
      <c r="K1011"/>
      <c r="L1011"/>
    </row>
    <row r="1012" spans="1:12" s="23" customFormat="1" x14ac:dyDescent="0.25">
      <c r="A1012" s="3" t="s">
        <v>2403</v>
      </c>
      <c r="B1012" s="4" t="s">
        <v>2406</v>
      </c>
      <c r="C1012" s="2" t="s">
        <v>2407</v>
      </c>
      <c r="D1012" s="2" t="s">
        <v>189</v>
      </c>
      <c r="E1012" s="2">
        <v>12</v>
      </c>
      <c r="F1012" s="32">
        <v>2</v>
      </c>
      <c r="G1012" s="17">
        <v>18</v>
      </c>
      <c r="H1012" s="41">
        <f>(F1012*G1012*0.33)/1.055</f>
        <v>11.260663507109006</v>
      </c>
      <c r="I1012" s="34">
        <f>F1012*G1012*0.91</f>
        <v>32.76</v>
      </c>
      <c r="J1012"/>
      <c r="K1012"/>
      <c r="L1012"/>
    </row>
    <row r="1013" spans="1:12" s="23" customFormat="1" x14ac:dyDescent="0.25">
      <c r="A1013" s="3" t="s">
        <v>1574</v>
      </c>
      <c r="B1013" s="4" t="s">
        <v>3452</v>
      </c>
      <c r="C1013" s="23" t="s">
        <v>3453</v>
      </c>
      <c r="D1013" s="23" t="s">
        <v>807</v>
      </c>
      <c r="E1013" s="23">
        <v>12</v>
      </c>
      <c r="F1013" s="31">
        <v>2</v>
      </c>
      <c r="G1013" s="30">
        <v>16</v>
      </c>
      <c r="H1013" s="40"/>
      <c r="I1013" s="35"/>
      <c r="J1013" s="24"/>
      <c r="K1013" s="24"/>
      <c r="L1013"/>
    </row>
    <row r="1014" spans="1:12" s="23" customFormat="1" x14ac:dyDescent="0.25">
      <c r="A1014" s="3" t="s">
        <v>1574</v>
      </c>
      <c r="B1014" s="4" t="s">
        <v>3454</v>
      </c>
      <c r="C1014" s="23" t="s">
        <v>3455</v>
      </c>
      <c r="D1014" s="23" t="s">
        <v>807</v>
      </c>
      <c r="E1014" s="23">
        <v>12</v>
      </c>
      <c r="F1014" s="31">
        <v>2</v>
      </c>
      <c r="G1014" s="30">
        <v>16</v>
      </c>
      <c r="H1014" s="40"/>
      <c r="I1014" s="35"/>
      <c r="J1014" s="24"/>
      <c r="K1014" s="24"/>
      <c r="L1014"/>
    </row>
    <row r="1015" spans="1:12" s="5" customFormat="1" x14ac:dyDescent="0.25">
      <c r="A1015" s="7" t="s">
        <v>2412</v>
      </c>
      <c r="B1015" s="8" t="s">
        <v>3780</v>
      </c>
      <c r="C1015" s="5" t="s">
        <v>2413</v>
      </c>
      <c r="D1015" s="5" t="s">
        <v>473</v>
      </c>
      <c r="E1015" s="5">
        <v>8</v>
      </c>
      <c r="F1015" s="33">
        <v>2</v>
      </c>
      <c r="G1015" s="37">
        <v>5</v>
      </c>
      <c r="H1015" s="42">
        <f t="shared" ref="H1015:H1022" si="64">(F1015*G1015*0.4)/1.055</f>
        <v>3.7914691943127963</v>
      </c>
      <c r="I1015" s="34">
        <f t="shared" ref="I1015:I1023" si="65">F1015*G1015*0.91</f>
        <v>9.1</v>
      </c>
      <c r="J1015"/>
      <c r="K1015"/>
      <c r="L1015" s="24"/>
    </row>
    <row r="1016" spans="1:12" s="5" customFormat="1" x14ac:dyDescent="0.25">
      <c r="A1016" s="7" t="s">
        <v>2412</v>
      </c>
      <c r="B1016" s="8" t="s">
        <v>3789</v>
      </c>
      <c r="C1016" s="5" t="s">
        <v>3790</v>
      </c>
      <c r="D1016" s="5" t="s">
        <v>473</v>
      </c>
      <c r="E1016" s="5">
        <v>7</v>
      </c>
      <c r="F1016" s="33">
        <v>2</v>
      </c>
      <c r="G1016" s="37">
        <v>5</v>
      </c>
      <c r="H1016" s="42">
        <f t="shared" si="64"/>
        <v>3.7914691943127963</v>
      </c>
      <c r="I1016" s="34">
        <f t="shared" si="65"/>
        <v>9.1</v>
      </c>
      <c r="J1016"/>
      <c r="K1016"/>
      <c r="L1016"/>
    </row>
    <row r="1017" spans="1:12" s="5" customFormat="1" x14ac:dyDescent="0.25">
      <c r="A1017" s="7" t="s">
        <v>2412</v>
      </c>
      <c r="B1017" s="8" t="s">
        <v>2414</v>
      </c>
      <c r="C1017" s="5" t="s">
        <v>2415</v>
      </c>
      <c r="D1017" s="5" t="s">
        <v>473</v>
      </c>
      <c r="E1017" s="5">
        <v>7</v>
      </c>
      <c r="F1017" s="33">
        <v>2</v>
      </c>
      <c r="G1017" s="37">
        <v>4.9000000000000004</v>
      </c>
      <c r="H1017" s="42">
        <f t="shared" si="64"/>
        <v>3.7156398104265409</v>
      </c>
      <c r="I1017" s="34">
        <f t="shared" si="65"/>
        <v>8.918000000000001</v>
      </c>
      <c r="J1017"/>
      <c r="K1017"/>
      <c r="L1017"/>
    </row>
    <row r="1018" spans="1:12" s="5" customFormat="1" x14ac:dyDescent="0.25">
      <c r="A1018" s="7" t="s">
        <v>2412</v>
      </c>
      <c r="B1018" s="8" t="s">
        <v>5058</v>
      </c>
      <c r="C1018" s="5" t="s">
        <v>5059</v>
      </c>
      <c r="D1018" s="5" t="s">
        <v>473</v>
      </c>
      <c r="E1018" s="5">
        <v>7</v>
      </c>
      <c r="F1018" s="33">
        <v>2</v>
      </c>
      <c r="G1018" s="37">
        <v>5.5</v>
      </c>
      <c r="H1018" s="42">
        <f t="shared" si="64"/>
        <v>4.1706161137440763</v>
      </c>
      <c r="I1018" s="34">
        <f t="shared" si="65"/>
        <v>10.01</v>
      </c>
      <c r="J1018"/>
      <c r="K1018"/>
      <c r="L1018"/>
    </row>
    <row r="1019" spans="1:12" s="5" customFormat="1" x14ac:dyDescent="0.25">
      <c r="A1019" s="7" t="s">
        <v>2412</v>
      </c>
      <c r="B1019" s="8" t="s">
        <v>2418</v>
      </c>
      <c r="C1019" s="5" t="s">
        <v>2419</v>
      </c>
      <c r="D1019" s="5" t="s">
        <v>473</v>
      </c>
      <c r="E1019" s="5">
        <v>7</v>
      </c>
      <c r="F1019" s="33">
        <v>2</v>
      </c>
      <c r="G1019" s="37">
        <v>5</v>
      </c>
      <c r="H1019" s="42">
        <f t="shared" si="64"/>
        <v>3.7914691943127963</v>
      </c>
      <c r="I1019" s="34">
        <f t="shared" si="65"/>
        <v>9.1</v>
      </c>
      <c r="J1019"/>
      <c r="K1019"/>
      <c r="L1019"/>
    </row>
    <row r="1020" spans="1:12" s="5" customFormat="1" x14ac:dyDescent="0.25">
      <c r="A1020" s="7" t="s">
        <v>2412</v>
      </c>
      <c r="B1020" s="8" t="s">
        <v>3770</v>
      </c>
      <c r="C1020" s="5" t="s">
        <v>3771</v>
      </c>
      <c r="D1020" s="5" t="s">
        <v>473</v>
      </c>
      <c r="E1020" s="5">
        <v>10</v>
      </c>
      <c r="F1020" s="33">
        <v>2</v>
      </c>
      <c r="G1020" s="37">
        <v>5</v>
      </c>
      <c r="H1020" s="42">
        <f t="shared" si="64"/>
        <v>3.7914691943127963</v>
      </c>
      <c r="I1020" s="34">
        <f t="shared" si="65"/>
        <v>9.1</v>
      </c>
      <c r="J1020"/>
      <c r="K1020"/>
      <c r="L1020"/>
    </row>
    <row r="1021" spans="1:12" s="5" customFormat="1" x14ac:dyDescent="0.25">
      <c r="A1021" s="7" t="s">
        <v>2412</v>
      </c>
      <c r="B1021" s="8" t="s">
        <v>5108</v>
      </c>
      <c r="C1021" s="5" t="s">
        <v>2972</v>
      </c>
      <c r="D1021" s="5" t="s">
        <v>473</v>
      </c>
      <c r="E1021" s="5">
        <v>10</v>
      </c>
      <c r="F1021" s="33">
        <v>2</v>
      </c>
      <c r="G1021" s="37">
        <v>4.95</v>
      </c>
      <c r="H1021" s="42">
        <f t="shared" si="64"/>
        <v>3.7535545023696688</v>
      </c>
      <c r="I1021" s="34">
        <f t="shared" si="65"/>
        <v>9.0090000000000003</v>
      </c>
      <c r="J1021"/>
      <c r="K1021"/>
      <c r="L1021"/>
    </row>
    <row r="1022" spans="1:12" s="5" customFormat="1" x14ac:dyDescent="0.25">
      <c r="A1022" s="7" t="s">
        <v>2412</v>
      </c>
      <c r="B1022" s="8" t="s">
        <v>5109</v>
      </c>
      <c r="C1022" s="5" t="s">
        <v>5110</v>
      </c>
      <c r="D1022" s="5" t="s">
        <v>473</v>
      </c>
      <c r="E1022" s="5">
        <v>9</v>
      </c>
      <c r="F1022" s="33">
        <v>2</v>
      </c>
      <c r="G1022" s="37">
        <v>4.95</v>
      </c>
      <c r="H1022" s="42">
        <f t="shared" si="64"/>
        <v>3.7535545023696688</v>
      </c>
      <c r="I1022" s="34">
        <f t="shared" si="65"/>
        <v>9.0090000000000003</v>
      </c>
      <c r="J1022"/>
      <c r="K1022"/>
      <c r="L1022"/>
    </row>
    <row r="1023" spans="1:12" s="48" customFormat="1" x14ac:dyDescent="0.25">
      <c r="A1023" s="3" t="s">
        <v>2437</v>
      </c>
      <c r="B1023" s="4" t="s">
        <v>2440</v>
      </c>
      <c r="C1023" s="2" t="s">
        <v>3612</v>
      </c>
      <c r="D1023" s="2" t="s">
        <v>189</v>
      </c>
      <c r="E1023" s="2">
        <v>12</v>
      </c>
      <c r="F1023" s="32">
        <v>2</v>
      </c>
      <c r="G1023" s="17">
        <v>29.9</v>
      </c>
      <c r="H1023" s="41"/>
      <c r="I1023" s="34">
        <f t="shared" si="65"/>
        <v>54.417999999999999</v>
      </c>
      <c r="J1023"/>
      <c r="K1023" s="5"/>
      <c r="L1023" s="5"/>
    </row>
    <row r="1024" spans="1:12" s="5" customFormat="1" x14ac:dyDescent="0.25">
      <c r="A1024" s="3" t="s">
        <v>3319</v>
      </c>
      <c r="B1024" s="4" t="s">
        <v>3320</v>
      </c>
      <c r="C1024" s="2" t="s">
        <v>3321</v>
      </c>
      <c r="D1024" s="2" t="s">
        <v>1889</v>
      </c>
      <c r="E1024" s="2">
        <v>10</v>
      </c>
      <c r="F1024" s="32">
        <v>2</v>
      </c>
      <c r="G1024" s="17">
        <v>11.95</v>
      </c>
      <c r="H1024" s="41">
        <f>(F1024*G1024*0.25)/1.055</f>
        <v>5.6635071090047395</v>
      </c>
      <c r="I1024" s="34"/>
      <c r="J1024"/>
      <c r="K1024"/>
    </row>
    <row r="1025" spans="1:12" s="48" customFormat="1" x14ac:dyDescent="0.25">
      <c r="A1025" s="3" t="s">
        <v>3319</v>
      </c>
      <c r="B1025" s="4" t="s">
        <v>3322</v>
      </c>
      <c r="C1025" s="2" t="s">
        <v>3323</v>
      </c>
      <c r="D1025" s="2" t="s">
        <v>1889</v>
      </c>
      <c r="E1025" s="2">
        <v>10</v>
      </c>
      <c r="F1025" s="32">
        <v>2</v>
      </c>
      <c r="G1025" s="17">
        <v>11.95</v>
      </c>
      <c r="H1025" s="41">
        <f>(F1025*G1025*0.25)/1.055</f>
        <v>5.6635071090047395</v>
      </c>
      <c r="I1025" s="34"/>
      <c r="J1025"/>
      <c r="K1025"/>
      <c r="L1025" s="5"/>
    </row>
    <row r="1026" spans="1:12" s="48" customFormat="1" x14ac:dyDescent="0.25">
      <c r="A1026" s="3" t="s">
        <v>595</v>
      </c>
      <c r="B1026" s="4" t="s">
        <v>923</v>
      </c>
      <c r="C1026" s="2" t="s">
        <v>924</v>
      </c>
      <c r="D1026" s="2" t="s">
        <v>458</v>
      </c>
      <c r="E1026" s="2">
        <v>5</v>
      </c>
      <c r="F1026" s="32">
        <v>2</v>
      </c>
      <c r="G1026" s="17">
        <v>12</v>
      </c>
      <c r="H1026" s="41">
        <f>(F1026*G1026*0.25)/1.055</f>
        <v>5.6872037914691944</v>
      </c>
      <c r="I1026" s="34">
        <f t="shared" ref="I1026:I1065" si="66">F1026*G1026*0.91</f>
        <v>21.84</v>
      </c>
      <c r="J1026"/>
      <c r="K1026" s="5"/>
      <c r="L1026" s="5"/>
    </row>
    <row r="1027" spans="1:12" s="23" customFormat="1" x14ac:dyDescent="0.25">
      <c r="A1027" s="1" t="s">
        <v>1281</v>
      </c>
      <c r="B1027" s="6" t="s">
        <v>4860</v>
      </c>
      <c r="C1027" t="s">
        <v>4861</v>
      </c>
      <c r="D1027" t="s">
        <v>425</v>
      </c>
      <c r="E1027">
        <v>8</v>
      </c>
      <c r="F1027" s="34">
        <v>2</v>
      </c>
      <c r="G1027" s="10">
        <v>10</v>
      </c>
      <c r="H1027" s="43">
        <f>(F1027*G1027*0.5)/1.055</f>
        <v>9.4786729857819907</v>
      </c>
      <c r="I1027" s="34">
        <f t="shared" si="66"/>
        <v>18.2</v>
      </c>
      <c r="J1027"/>
      <c r="K1027"/>
      <c r="L1027"/>
    </row>
    <row r="1028" spans="1:12" s="23" customFormat="1" x14ac:dyDescent="0.25">
      <c r="A1028" s="1" t="s">
        <v>1281</v>
      </c>
      <c r="B1028" s="6" t="s">
        <v>4874</v>
      </c>
      <c r="C1028" t="s">
        <v>4861</v>
      </c>
      <c r="D1028" t="s">
        <v>425</v>
      </c>
      <c r="E1028">
        <v>8</v>
      </c>
      <c r="F1028" s="34">
        <v>2</v>
      </c>
      <c r="G1028" s="10">
        <v>10</v>
      </c>
      <c r="H1028" s="43">
        <f>(F1028*G1028*0.5)/1.055</f>
        <v>9.4786729857819907</v>
      </c>
      <c r="I1028" s="34">
        <f t="shared" si="66"/>
        <v>18.2</v>
      </c>
      <c r="J1028"/>
      <c r="K1028"/>
      <c r="L1028"/>
    </row>
    <row r="1029" spans="1:12" s="23" customFormat="1" x14ac:dyDescent="0.25">
      <c r="A1029" s="1" t="s">
        <v>1281</v>
      </c>
      <c r="B1029" s="6" t="s">
        <v>4683</v>
      </c>
      <c r="C1029" t="s">
        <v>4684</v>
      </c>
      <c r="D1029" t="s">
        <v>425</v>
      </c>
      <c r="E1029">
        <v>8</v>
      </c>
      <c r="F1029" s="34">
        <v>2</v>
      </c>
      <c r="G1029" s="10">
        <v>10</v>
      </c>
      <c r="H1029" s="43">
        <f>(F1029*G1029*0.5)/1.055</f>
        <v>9.4786729857819907</v>
      </c>
      <c r="I1029" s="34">
        <f t="shared" si="66"/>
        <v>18.2</v>
      </c>
      <c r="J1029"/>
      <c r="K1029"/>
      <c r="L1029"/>
    </row>
    <row r="1030" spans="1:12" s="23" customFormat="1" x14ac:dyDescent="0.25">
      <c r="A1030" s="1" t="s">
        <v>1281</v>
      </c>
      <c r="B1030" s="6" t="s">
        <v>4894</v>
      </c>
      <c r="C1030" t="s">
        <v>4895</v>
      </c>
      <c r="D1030" t="s">
        <v>425</v>
      </c>
      <c r="E1030">
        <v>3</v>
      </c>
      <c r="F1030" s="34">
        <v>2</v>
      </c>
      <c r="G1030" s="10">
        <v>4.9000000000000004</v>
      </c>
      <c r="H1030" s="43">
        <f>(F1030*G1030*0.4)/1.055</f>
        <v>3.7156398104265409</v>
      </c>
      <c r="I1030" s="34">
        <f t="shared" si="66"/>
        <v>8.918000000000001</v>
      </c>
      <c r="J1030"/>
      <c r="K1030"/>
      <c r="L1030"/>
    </row>
    <row r="1031" spans="1:12" x14ac:dyDescent="0.25">
      <c r="A1031" s="1" t="s">
        <v>1281</v>
      </c>
      <c r="B1031" s="8" t="s">
        <v>4681</v>
      </c>
      <c r="C1031" s="5" t="s">
        <v>4682</v>
      </c>
      <c r="D1031" s="5" t="s">
        <v>425</v>
      </c>
      <c r="E1031" s="5">
        <v>4</v>
      </c>
      <c r="F1031" s="33">
        <v>2</v>
      </c>
      <c r="G1031" s="37">
        <v>14.9</v>
      </c>
      <c r="H1031" s="43">
        <f t="shared" ref="H1031:H1041" si="67">(F1031*G1031*0.5)/1.055</f>
        <v>14.123222748815166</v>
      </c>
      <c r="I1031" s="34">
        <f t="shared" si="66"/>
        <v>27.118000000000002</v>
      </c>
    </row>
    <row r="1032" spans="1:12" x14ac:dyDescent="0.25">
      <c r="A1032" s="1" t="s">
        <v>1281</v>
      </c>
      <c r="B1032" s="8" t="s">
        <v>4858</v>
      </c>
      <c r="C1032" s="5" t="s">
        <v>4859</v>
      </c>
      <c r="D1032" s="5" t="s">
        <v>458</v>
      </c>
      <c r="E1032" s="5">
        <v>4</v>
      </c>
      <c r="F1032" s="33">
        <v>2</v>
      </c>
      <c r="G1032" s="37">
        <v>12.9</v>
      </c>
      <c r="H1032" s="43">
        <f t="shared" si="67"/>
        <v>12.227488151658768</v>
      </c>
      <c r="I1032" s="34">
        <f t="shared" si="66"/>
        <v>23.478000000000002</v>
      </c>
      <c r="J1032" s="5"/>
    </row>
    <row r="1033" spans="1:12" s="5" customFormat="1" x14ac:dyDescent="0.25">
      <c r="A1033" s="1" t="s">
        <v>1281</v>
      </c>
      <c r="B1033" s="6" t="s">
        <v>4703</v>
      </c>
      <c r="C1033" t="s">
        <v>4704</v>
      </c>
      <c r="D1033" t="s">
        <v>458</v>
      </c>
      <c r="E1033">
        <v>5</v>
      </c>
      <c r="F1033" s="34">
        <v>2</v>
      </c>
      <c r="G1033" s="10">
        <v>7</v>
      </c>
      <c r="H1033" s="43">
        <f t="shared" si="67"/>
        <v>6.6350710900473935</v>
      </c>
      <c r="I1033" s="34">
        <f t="shared" si="66"/>
        <v>12.74</v>
      </c>
      <c r="K1033"/>
      <c r="L1033"/>
    </row>
    <row r="1034" spans="1:12" s="5" customFormat="1" x14ac:dyDescent="0.25">
      <c r="A1034" s="1" t="s">
        <v>1281</v>
      </c>
      <c r="B1034" s="6" t="s">
        <v>4705</v>
      </c>
      <c r="C1034" t="s">
        <v>4706</v>
      </c>
      <c r="D1034" t="s">
        <v>458</v>
      </c>
      <c r="E1034">
        <v>5</v>
      </c>
      <c r="F1034" s="34">
        <v>2</v>
      </c>
      <c r="G1034" s="10">
        <v>7</v>
      </c>
      <c r="H1034" s="43">
        <f t="shared" si="67"/>
        <v>6.6350710900473935</v>
      </c>
      <c r="I1034" s="34">
        <f t="shared" si="66"/>
        <v>12.74</v>
      </c>
      <c r="K1034"/>
      <c r="L1034"/>
    </row>
    <row r="1035" spans="1:12" s="5" customFormat="1" x14ac:dyDescent="0.25">
      <c r="A1035" s="1" t="s">
        <v>1281</v>
      </c>
      <c r="B1035" s="6" t="s">
        <v>4699</v>
      </c>
      <c r="C1035" t="s">
        <v>198</v>
      </c>
      <c r="D1035" t="s">
        <v>458</v>
      </c>
      <c r="E1035">
        <v>5</v>
      </c>
      <c r="F1035" s="34">
        <v>2</v>
      </c>
      <c r="G1035" s="10">
        <v>1.99</v>
      </c>
      <c r="H1035" s="43">
        <f t="shared" si="67"/>
        <v>1.8862559241706163</v>
      </c>
      <c r="I1035" s="34">
        <f t="shared" si="66"/>
        <v>3.6217999999999999</v>
      </c>
      <c r="K1035"/>
      <c r="L1035"/>
    </row>
    <row r="1036" spans="1:12" s="5" customFormat="1" x14ac:dyDescent="0.25">
      <c r="A1036" s="1" t="s">
        <v>1281</v>
      </c>
      <c r="B1036" s="6" t="s">
        <v>4856</v>
      </c>
      <c r="C1036" t="s">
        <v>4857</v>
      </c>
      <c r="D1036" t="s">
        <v>473</v>
      </c>
      <c r="E1036">
        <v>6</v>
      </c>
      <c r="F1036" s="34">
        <v>2</v>
      </c>
      <c r="G1036" s="10">
        <v>10</v>
      </c>
      <c r="H1036" s="43">
        <f t="shared" si="67"/>
        <v>9.4786729857819907</v>
      </c>
      <c r="I1036" s="34">
        <f t="shared" si="66"/>
        <v>18.2</v>
      </c>
      <c r="J1036" s="2"/>
      <c r="K1036" s="2"/>
      <c r="L1036" s="2"/>
    </row>
    <row r="1037" spans="1:12" s="5" customFormat="1" x14ac:dyDescent="0.25">
      <c r="A1037" s="1" t="s">
        <v>1281</v>
      </c>
      <c r="B1037" s="6" t="s">
        <v>4864</v>
      </c>
      <c r="C1037" t="s">
        <v>4865</v>
      </c>
      <c r="D1037" t="s">
        <v>473</v>
      </c>
      <c r="E1037">
        <v>6</v>
      </c>
      <c r="F1037" s="34">
        <v>2</v>
      </c>
      <c r="G1037" s="10">
        <v>4</v>
      </c>
      <c r="H1037" s="43">
        <f t="shared" si="67"/>
        <v>3.7914691943127963</v>
      </c>
      <c r="I1037" s="34">
        <f t="shared" si="66"/>
        <v>7.28</v>
      </c>
      <c r="J1037" s="2"/>
      <c r="K1037" s="2"/>
      <c r="L1037" s="2"/>
    </row>
    <row r="1038" spans="1:12" s="5" customFormat="1" x14ac:dyDescent="0.25">
      <c r="A1038" s="1" t="s">
        <v>1281</v>
      </c>
      <c r="B1038" s="6" t="s">
        <v>4695</v>
      </c>
      <c r="C1038" t="s">
        <v>4696</v>
      </c>
      <c r="D1038" t="s">
        <v>458</v>
      </c>
      <c r="E1038">
        <v>5</v>
      </c>
      <c r="F1038" s="34">
        <v>2</v>
      </c>
      <c r="G1038" s="10">
        <v>7</v>
      </c>
      <c r="H1038" s="43">
        <f t="shared" si="67"/>
        <v>6.6350710900473935</v>
      </c>
      <c r="I1038" s="34">
        <f t="shared" si="66"/>
        <v>12.74</v>
      </c>
      <c r="J1038" s="2"/>
      <c r="K1038" s="2"/>
      <c r="L1038" s="2"/>
    </row>
    <row r="1039" spans="1:12" s="5" customFormat="1" x14ac:dyDescent="0.25">
      <c r="A1039" s="1" t="s">
        <v>1281</v>
      </c>
      <c r="B1039" s="6" t="s">
        <v>4693</v>
      </c>
      <c r="C1039" t="s">
        <v>4694</v>
      </c>
      <c r="D1039" t="s">
        <v>473</v>
      </c>
      <c r="E1039">
        <v>6</v>
      </c>
      <c r="F1039" s="34">
        <v>2</v>
      </c>
      <c r="G1039" s="10">
        <v>7</v>
      </c>
      <c r="H1039" s="43">
        <f t="shared" si="67"/>
        <v>6.6350710900473935</v>
      </c>
      <c r="I1039" s="34">
        <f t="shared" si="66"/>
        <v>12.74</v>
      </c>
      <c r="J1039" s="2"/>
      <c r="K1039" s="2"/>
      <c r="L1039" s="2"/>
    </row>
    <row r="1040" spans="1:12" s="5" customFormat="1" x14ac:dyDescent="0.25">
      <c r="A1040" s="1" t="s">
        <v>1281</v>
      </c>
      <c r="B1040" s="6" t="s">
        <v>4685</v>
      </c>
      <c r="C1040" t="s">
        <v>4686</v>
      </c>
      <c r="D1040" t="s">
        <v>458</v>
      </c>
      <c r="E1040">
        <v>5</v>
      </c>
      <c r="F1040" s="34">
        <v>2</v>
      </c>
      <c r="G1040" s="10">
        <v>6.5</v>
      </c>
      <c r="H1040" s="43">
        <f t="shared" si="67"/>
        <v>6.1611374407582939</v>
      </c>
      <c r="I1040" s="34">
        <f t="shared" si="66"/>
        <v>11.83</v>
      </c>
      <c r="K1040" s="2"/>
      <c r="L1040" s="2"/>
    </row>
    <row r="1041" spans="1:12" s="5" customFormat="1" x14ac:dyDescent="0.25">
      <c r="A1041" s="1" t="s">
        <v>1281</v>
      </c>
      <c r="B1041" s="6" t="s">
        <v>4687</v>
      </c>
      <c r="C1041" t="s">
        <v>4688</v>
      </c>
      <c r="D1041" t="s">
        <v>458</v>
      </c>
      <c r="E1041">
        <v>5</v>
      </c>
      <c r="F1041" s="34">
        <v>2</v>
      </c>
      <c r="G1041" s="10">
        <v>6.5</v>
      </c>
      <c r="H1041" s="43">
        <f t="shared" si="67"/>
        <v>6.1611374407582939</v>
      </c>
      <c r="I1041" s="34">
        <f t="shared" si="66"/>
        <v>11.83</v>
      </c>
      <c r="K1041" s="2"/>
      <c r="L1041" s="2"/>
    </row>
    <row r="1042" spans="1:12" s="5" customFormat="1" x14ac:dyDescent="0.25">
      <c r="A1042" s="3" t="s">
        <v>209</v>
      </c>
      <c r="B1042" s="4" t="s">
        <v>3810</v>
      </c>
      <c r="C1042" s="2" t="s">
        <v>3811</v>
      </c>
      <c r="D1042" s="2" t="s">
        <v>473</v>
      </c>
      <c r="E1042" s="2">
        <v>9</v>
      </c>
      <c r="F1042" s="32">
        <v>2</v>
      </c>
      <c r="G1042" s="17">
        <v>5</v>
      </c>
      <c r="H1042" s="41">
        <f>(F1042*1)/1.055</f>
        <v>1.8957345971563981</v>
      </c>
      <c r="I1042" s="34">
        <f t="shared" si="66"/>
        <v>9.1</v>
      </c>
      <c r="K1042" s="2"/>
    </row>
    <row r="1043" spans="1:12" s="5" customFormat="1" x14ac:dyDescent="0.25">
      <c r="A1043" s="3" t="s">
        <v>529</v>
      </c>
      <c r="B1043" s="4" t="s">
        <v>3415</v>
      </c>
      <c r="C1043" s="2" t="s">
        <v>3416</v>
      </c>
      <c r="D1043" s="2" t="s">
        <v>425</v>
      </c>
      <c r="E1043" s="2">
        <v>6</v>
      </c>
      <c r="F1043" s="32">
        <v>2</v>
      </c>
      <c r="G1043" s="17">
        <v>5</v>
      </c>
      <c r="H1043" s="41">
        <f>(F1043*2.5)/1.055</f>
        <v>4.7393364928909953</v>
      </c>
      <c r="I1043" s="34">
        <f t="shared" si="66"/>
        <v>9.1</v>
      </c>
      <c r="K1043" s="2"/>
      <c r="L1043" s="2"/>
    </row>
    <row r="1044" spans="1:12" s="5" customFormat="1" x14ac:dyDescent="0.25">
      <c r="A1044" s="3" t="s">
        <v>529</v>
      </c>
      <c r="B1044" s="4" t="s">
        <v>2481</v>
      </c>
      <c r="C1044" s="2" t="s">
        <v>2482</v>
      </c>
      <c r="D1044" s="2" t="s">
        <v>425</v>
      </c>
      <c r="E1044" s="2">
        <v>6</v>
      </c>
      <c r="F1044" s="32">
        <v>2</v>
      </c>
      <c r="G1044" s="17">
        <v>5</v>
      </c>
      <c r="H1044" s="41">
        <f>(F1044*2.5)/1.055</f>
        <v>4.7393364928909953</v>
      </c>
      <c r="I1044" s="34">
        <f t="shared" si="66"/>
        <v>9.1</v>
      </c>
      <c r="J1044" s="2"/>
      <c r="K1044" s="2"/>
      <c r="L1044" s="2"/>
    </row>
    <row r="1045" spans="1:12" s="5" customFormat="1" x14ac:dyDescent="0.25">
      <c r="A1045" s="1" t="s">
        <v>1194</v>
      </c>
      <c r="B1045" s="6" t="s">
        <v>1514</v>
      </c>
      <c r="C1045" t="s">
        <v>1245</v>
      </c>
      <c r="D1045" t="s">
        <v>458</v>
      </c>
      <c r="E1045">
        <v>4</v>
      </c>
      <c r="F1045" s="34">
        <v>2</v>
      </c>
      <c r="G1045" s="10">
        <v>8.5</v>
      </c>
      <c r="H1045" s="42">
        <f>(F1045*G1045*0.4)/1.055</f>
        <v>6.4454976303317544</v>
      </c>
      <c r="I1045" s="34">
        <f t="shared" si="66"/>
        <v>15.47</v>
      </c>
      <c r="J1045" s="2"/>
      <c r="K1045" s="2"/>
      <c r="L1045" s="2"/>
    </row>
    <row r="1046" spans="1:12" s="5" customFormat="1" x14ac:dyDescent="0.25">
      <c r="A1046" s="1" t="s">
        <v>1194</v>
      </c>
      <c r="B1046" s="6" t="s">
        <v>1515</v>
      </c>
      <c r="C1046" t="s">
        <v>719</v>
      </c>
      <c r="D1046" t="s">
        <v>458</v>
      </c>
      <c r="E1046">
        <v>4</v>
      </c>
      <c r="F1046" s="34">
        <v>2</v>
      </c>
      <c r="G1046" s="10">
        <v>8.5</v>
      </c>
      <c r="H1046" s="42">
        <f>(F1046*G1046*0.4)/1.055</f>
        <v>6.4454976303317544</v>
      </c>
      <c r="I1046" s="34">
        <f t="shared" si="66"/>
        <v>15.47</v>
      </c>
      <c r="J1046" s="2"/>
      <c r="K1046" s="2"/>
      <c r="L1046" s="2"/>
    </row>
    <row r="1047" spans="1:12" s="5" customFormat="1" x14ac:dyDescent="0.25">
      <c r="A1047" s="3" t="s">
        <v>1194</v>
      </c>
      <c r="B1047" s="4" t="s">
        <v>2556</v>
      </c>
      <c r="C1047" s="2" t="s">
        <v>2557</v>
      </c>
      <c r="D1047" s="2" t="s">
        <v>458</v>
      </c>
      <c r="E1047" s="2">
        <v>3</v>
      </c>
      <c r="F1047" s="32">
        <v>2</v>
      </c>
      <c r="G1047" s="17">
        <v>6</v>
      </c>
      <c r="H1047" s="41"/>
      <c r="I1047" s="34">
        <f t="shared" si="66"/>
        <v>10.92</v>
      </c>
      <c r="J1047" s="2"/>
    </row>
    <row r="1048" spans="1:12" s="5" customFormat="1" x14ac:dyDescent="0.25">
      <c r="A1048" s="1" t="s">
        <v>1194</v>
      </c>
      <c r="B1048" s="6" t="s">
        <v>1512</v>
      </c>
      <c r="C1048" t="s">
        <v>715</v>
      </c>
      <c r="D1048" t="s">
        <v>458</v>
      </c>
      <c r="E1048">
        <v>4</v>
      </c>
      <c r="F1048" s="34">
        <v>2</v>
      </c>
      <c r="G1048" s="10">
        <v>8.5</v>
      </c>
      <c r="H1048" s="42">
        <f>(F1048*G1048*0.4)/1.055</f>
        <v>6.4454976303317544</v>
      </c>
      <c r="I1048" s="34">
        <f t="shared" si="66"/>
        <v>15.47</v>
      </c>
      <c r="J1048" s="2"/>
      <c r="K1048" s="2"/>
      <c r="L1048" s="2"/>
    </row>
    <row r="1049" spans="1:12" s="5" customFormat="1" x14ac:dyDescent="0.25">
      <c r="A1049" s="3" t="s">
        <v>1252</v>
      </c>
      <c r="B1049" s="4" t="s">
        <v>1253</v>
      </c>
      <c r="C1049" s="2" t="s">
        <v>823</v>
      </c>
      <c r="D1049" s="2" t="s">
        <v>425</v>
      </c>
      <c r="E1049" s="2">
        <v>4</v>
      </c>
      <c r="F1049" s="32">
        <v>2</v>
      </c>
      <c r="G1049" s="17">
        <v>14.95</v>
      </c>
      <c r="H1049" s="41">
        <f>(F1049*G1049*0.25)/1.055</f>
        <v>7.0853080568720381</v>
      </c>
      <c r="I1049" s="34">
        <f t="shared" si="66"/>
        <v>27.209</v>
      </c>
      <c r="J1049" s="2"/>
      <c r="K1049" s="2"/>
      <c r="L1049" s="2"/>
    </row>
    <row r="1050" spans="1:12" s="5" customFormat="1" x14ac:dyDescent="0.25">
      <c r="A1050" s="7" t="s">
        <v>1206</v>
      </c>
      <c r="B1050" s="8" t="s">
        <v>4945</v>
      </c>
      <c r="C1050" s="5" t="s">
        <v>4946</v>
      </c>
      <c r="D1050" s="5" t="s">
        <v>425</v>
      </c>
      <c r="E1050" s="5">
        <v>9</v>
      </c>
      <c r="F1050" s="33">
        <v>2</v>
      </c>
      <c r="G1050" s="37">
        <v>13.5</v>
      </c>
      <c r="H1050" s="43">
        <f>(F1050*G1050*0.4)/1.055</f>
        <v>10.236966824644551</v>
      </c>
      <c r="I1050" s="34">
        <f t="shared" si="66"/>
        <v>24.57</v>
      </c>
      <c r="K1050" s="2"/>
      <c r="L1050" s="2"/>
    </row>
    <row r="1051" spans="1:12" s="5" customFormat="1" x14ac:dyDescent="0.25">
      <c r="A1051" s="3" t="s">
        <v>1539</v>
      </c>
      <c r="B1051" s="4" t="s">
        <v>4755</v>
      </c>
      <c r="C1051" s="2" t="s">
        <v>4756</v>
      </c>
      <c r="D1051" s="2" t="s">
        <v>425</v>
      </c>
      <c r="E1051" s="2">
        <v>6</v>
      </c>
      <c r="F1051" s="32">
        <v>2</v>
      </c>
      <c r="G1051" s="17">
        <v>19.899999999999999</v>
      </c>
      <c r="H1051" s="41">
        <f>(F1051*G1051*0.25)/1.055</f>
        <v>9.4312796208530809</v>
      </c>
      <c r="I1051" s="34">
        <f t="shared" si="66"/>
        <v>36.217999999999996</v>
      </c>
      <c r="J1051" s="2"/>
      <c r="K1051" s="2"/>
      <c r="L1051" s="2"/>
    </row>
    <row r="1052" spans="1:12" s="5" customFormat="1" x14ac:dyDescent="0.25">
      <c r="A1052" s="3" t="s">
        <v>1206</v>
      </c>
      <c r="B1052" s="4" t="s">
        <v>429</v>
      </c>
      <c r="C1052" s="2" t="s">
        <v>428</v>
      </c>
      <c r="D1052" s="2" t="s">
        <v>425</v>
      </c>
      <c r="E1052" s="2">
        <v>10</v>
      </c>
      <c r="F1052" s="32">
        <v>2</v>
      </c>
      <c r="G1052" s="17">
        <v>22.6</v>
      </c>
      <c r="H1052" s="41">
        <f>(F1052*G1052*0.25)/1.055</f>
        <v>10.71090047393365</v>
      </c>
      <c r="I1052" s="34">
        <f t="shared" si="66"/>
        <v>41.132000000000005</v>
      </c>
      <c r="J1052"/>
      <c r="K1052" s="2"/>
      <c r="L1052" s="2"/>
    </row>
    <row r="1053" spans="1:12" s="5" customFormat="1" x14ac:dyDescent="0.25">
      <c r="A1053" s="7" t="s">
        <v>1206</v>
      </c>
      <c r="B1053" s="8" t="s">
        <v>4367</v>
      </c>
      <c r="C1053" s="5" t="s">
        <v>4368</v>
      </c>
      <c r="D1053" s="5" t="s">
        <v>463</v>
      </c>
      <c r="E1053" s="5">
        <v>5</v>
      </c>
      <c r="F1053" s="33">
        <v>2</v>
      </c>
      <c r="G1053" s="37">
        <v>8.9</v>
      </c>
      <c r="H1053" s="43">
        <f>(F1053*G1053*0.3)/1.055</f>
        <v>5.0616113744075832</v>
      </c>
      <c r="I1053" s="34">
        <f t="shared" si="66"/>
        <v>16.198</v>
      </c>
      <c r="J1053" s="2"/>
      <c r="K1053" s="18"/>
      <c r="L1053" s="18"/>
    </row>
    <row r="1054" spans="1:12" s="5" customFormat="1" x14ac:dyDescent="0.25">
      <c r="A1054" s="7" t="s">
        <v>1206</v>
      </c>
      <c r="B1054" s="8" t="s">
        <v>1209</v>
      </c>
      <c r="C1054" s="5" t="s">
        <v>1210</v>
      </c>
      <c r="D1054" s="5" t="s">
        <v>458</v>
      </c>
      <c r="E1054" s="5">
        <v>9</v>
      </c>
      <c r="F1054" s="33">
        <v>2</v>
      </c>
      <c r="G1054" s="37">
        <v>12</v>
      </c>
      <c r="H1054" s="42">
        <f>(F1054*G1054*0.5)/1.055</f>
        <v>11.374407582938389</v>
      </c>
      <c r="I1054" s="34">
        <f t="shared" si="66"/>
        <v>21.84</v>
      </c>
      <c r="J1054" s="2"/>
      <c r="K1054"/>
      <c r="L1054"/>
    </row>
    <row r="1055" spans="1:12" s="5" customFormat="1" x14ac:dyDescent="0.25">
      <c r="A1055" s="7" t="s">
        <v>1206</v>
      </c>
      <c r="B1055" s="8" t="s">
        <v>4957</v>
      </c>
      <c r="C1055" s="5" t="s">
        <v>4958</v>
      </c>
      <c r="D1055" s="5" t="s">
        <v>425</v>
      </c>
      <c r="E1055" s="5">
        <v>9</v>
      </c>
      <c r="F1055" s="33">
        <v>2</v>
      </c>
      <c r="G1055" s="37">
        <v>11.9</v>
      </c>
      <c r="H1055" s="42">
        <f>(F1055*G1055*0.4)/1.055</f>
        <v>9.0236966824644576</v>
      </c>
      <c r="I1055" s="34">
        <f t="shared" si="66"/>
        <v>21.658000000000001</v>
      </c>
      <c r="K1055" s="2"/>
      <c r="L1055" s="2"/>
    </row>
    <row r="1056" spans="1:12" s="5" customFormat="1" x14ac:dyDescent="0.25">
      <c r="A1056" s="3" t="s">
        <v>1206</v>
      </c>
      <c r="B1056" s="4" t="s">
        <v>1220</v>
      </c>
      <c r="C1056" s="2" t="s">
        <v>1221</v>
      </c>
      <c r="D1056" s="2" t="s">
        <v>425</v>
      </c>
      <c r="E1056" s="2">
        <v>8</v>
      </c>
      <c r="F1056" s="32">
        <v>2</v>
      </c>
      <c r="G1056" s="17">
        <v>4.5</v>
      </c>
      <c r="H1056" s="41">
        <f>(F1056*G1056*0.25)/1.055</f>
        <v>2.1327014218009479</v>
      </c>
      <c r="I1056" s="34">
        <f t="shared" si="66"/>
        <v>8.19</v>
      </c>
    </row>
    <row r="1057" spans="1:12" s="5" customFormat="1" x14ac:dyDescent="0.25">
      <c r="A1057" s="3" t="s">
        <v>1206</v>
      </c>
      <c r="B1057" s="4" t="s">
        <v>3833</v>
      </c>
      <c r="C1057" s="2" t="s">
        <v>3834</v>
      </c>
      <c r="D1057" s="2" t="s">
        <v>473</v>
      </c>
      <c r="E1057" s="2">
        <v>7</v>
      </c>
      <c r="F1057" s="32">
        <v>2</v>
      </c>
      <c r="G1057" s="17">
        <v>6.5</v>
      </c>
      <c r="H1057" s="41">
        <f>(F1057*G1057*0.25)/1.055</f>
        <v>3.080568720379147</v>
      </c>
      <c r="I1057" s="34">
        <f t="shared" si="66"/>
        <v>11.83</v>
      </c>
      <c r="J1057" s="2"/>
    </row>
    <row r="1058" spans="1:12" s="2" customFormat="1" x14ac:dyDescent="0.25">
      <c r="A1058" s="1" t="s">
        <v>1206</v>
      </c>
      <c r="B1058" s="6" t="s">
        <v>2591</v>
      </c>
      <c r="C1058" s="5" t="s">
        <v>2592</v>
      </c>
      <c r="D1058" s="5" t="s">
        <v>807</v>
      </c>
      <c r="E1058" s="5">
        <v>5</v>
      </c>
      <c r="F1058" s="33">
        <v>2</v>
      </c>
      <c r="G1058" s="37">
        <v>13.5</v>
      </c>
      <c r="H1058" s="43">
        <f>(F1058*G1058*0.4)/1.055</f>
        <v>10.236966824644551</v>
      </c>
      <c r="I1058" s="34">
        <f t="shared" si="66"/>
        <v>24.57</v>
      </c>
      <c r="K1058" s="5"/>
      <c r="L1058" s="5"/>
    </row>
    <row r="1059" spans="1:12" s="5" customFormat="1" x14ac:dyDescent="0.25">
      <c r="A1059" s="3" t="s">
        <v>1206</v>
      </c>
      <c r="B1059" s="4" t="s">
        <v>3935</v>
      </c>
      <c r="C1059" s="2" t="s">
        <v>3936</v>
      </c>
      <c r="D1059" s="2" t="s">
        <v>458</v>
      </c>
      <c r="E1059" s="2">
        <v>2</v>
      </c>
      <c r="F1059" s="32">
        <v>2</v>
      </c>
      <c r="G1059" s="17">
        <v>4.95</v>
      </c>
      <c r="H1059" s="41">
        <f>(F1059*G1059*0.3)/1.055</f>
        <v>2.8151658767772516</v>
      </c>
      <c r="I1059" s="34">
        <f t="shared" si="66"/>
        <v>9.0090000000000003</v>
      </c>
      <c r="J1059" s="2"/>
      <c r="K1059" s="2"/>
      <c r="L1059" s="2"/>
    </row>
    <row r="1060" spans="1:12" s="5" customFormat="1" x14ac:dyDescent="0.25">
      <c r="A1060" s="25" t="s">
        <v>1206</v>
      </c>
      <c r="B1060" s="27" t="s">
        <v>1053</v>
      </c>
      <c r="C1060" s="23" t="s">
        <v>1054</v>
      </c>
      <c r="D1060" s="23" t="s">
        <v>458</v>
      </c>
      <c r="E1060" s="23">
        <v>5</v>
      </c>
      <c r="F1060" s="31">
        <v>2</v>
      </c>
      <c r="G1060" s="30">
        <v>11.5</v>
      </c>
      <c r="H1060" s="40">
        <f>(F1060*G1060*0.25)/1.055</f>
        <v>5.4502369668246446</v>
      </c>
      <c r="I1060" s="35">
        <f t="shared" si="66"/>
        <v>20.93</v>
      </c>
      <c r="J1060" s="23"/>
      <c r="K1060" s="24"/>
      <c r="L1060" s="24"/>
    </row>
    <row r="1061" spans="1:12" s="5" customFormat="1" x14ac:dyDescent="0.25">
      <c r="A1061" s="7" t="s">
        <v>1206</v>
      </c>
      <c r="B1061" s="8" t="s">
        <v>1061</v>
      </c>
      <c r="C1061" s="5" t="s">
        <v>1062</v>
      </c>
      <c r="D1061" s="5" t="s">
        <v>425</v>
      </c>
      <c r="E1061" s="5">
        <v>3</v>
      </c>
      <c r="F1061" s="33">
        <v>2</v>
      </c>
      <c r="G1061" s="37">
        <v>7.2</v>
      </c>
      <c r="H1061" s="42">
        <f>(F1061*G1061*0.45)/1.055</f>
        <v>6.1421800947867302</v>
      </c>
      <c r="I1061" s="34">
        <f t="shared" si="66"/>
        <v>13.104000000000001</v>
      </c>
      <c r="J1061" s="2"/>
      <c r="K1061" s="2"/>
      <c r="L1061" s="2"/>
    </row>
    <row r="1062" spans="1:12" s="2" customFormat="1" x14ac:dyDescent="0.25">
      <c r="A1062" s="3" t="s">
        <v>1206</v>
      </c>
      <c r="B1062" s="4" t="s">
        <v>1064</v>
      </c>
      <c r="C1062" s="2" t="s">
        <v>1065</v>
      </c>
      <c r="D1062" s="2" t="s">
        <v>425</v>
      </c>
      <c r="E1062" s="2">
        <v>5</v>
      </c>
      <c r="F1062" s="32">
        <v>2</v>
      </c>
      <c r="G1062" s="17">
        <v>9.9499999999999993</v>
      </c>
      <c r="H1062" s="41">
        <f>(F1062*G1062*0.25)/1.055</f>
        <v>4.7156398104265405</v>
      </c>
      <c r="I1062" s="34">
        <f t="shared" si="66"/>
        <v>18.108999999999998</v>
      </c>
    </row>
    <row r="1063" spans="1:12" s="2" customFormat="1" x14ac:dyDescent="0.25">
      <c r="A1063" s="3" t="s">
        <v>1206</v>
      </c>
      <c r="B1063" s="4" t="s">
        <v>1207</v>
      </c>
      <c r="C1063" s="2" t="s">
        <v>3583</v>
      </c>
      <c r="D1063" s="2" t="s">
        <v>425</v>
      </c>
      <c r="E1063" s="2">
        <v>10</v>
      </c>
      <c r="F1063" s="32">
        <v>2</v>
      </c>
      <c r="G1063" s="17">
        <v>14.9</v>
      </c>
      <c r="H1063" s="41">
        <f>(F1063*G1063*0.25)/1.055</f>
        <v>7.0616113744075832</v>
      </c>
      <c r="I1063" s="34">
        <f t="shared" si="66"/>
        <v>27.118000000000002</v>
      </c>
      <c r="J1063" s="5"/>
    </row>
    <row r="1064" spans="1:12" s="23" customFormat="1" x14ac:dyDescent="0.25">
      <c r="A1064" s="3" t="s">
        <v>1206</v>
      </c>
      <c r="B1064" s="4" t="s">
        <v>4765</v>
      </c>
      <c r="C1064" s="2" t="s">
        <v>4766</v>
      </c>
      <c r="D1064" s="2" t="s">
        <v>473</v>
      </c>
      <c r="E1064" s="2">
        <v>11</v>
      </c>
      <c r="F1064" s="17">
        <v>2</v>
      </c>
      <c r="G1064" s="32">
        <v>13.5</v>
      </c>
      <c r="H1064" s="41">
        <f>(F1064*G1064*0.25)/1.055</f>
        <v>6.3981042654028437</v>
      </c>
      <c r="I1064" s="34">
        <f t="shared" si="66"/>
        <v>24.57</v>
      </c>
      <c r="J1064" s="5"/>
      <c r="K1064" s="2"/>
      <c r="L1064" s="2"/>
    </row>
    <row r="1065" spans="1:12" s="23" customFormat="1" x14ac:dyDescent="0.25">
      <c r="A1065" s="3" t="s">
        <v>1206</v>
      </c>
      <c r="B1065" s="4" t="s">
        <v>456</v>
      </c>
      <c r="C1065" s="2" t="s">
        <v>457</v>
      </c>
      <c r="D1065" s="2" t="s">
        <v>425</v>
      </c>
      <c r="E1065" s="2">
        <v>9</v>
      </c>
      <c r="F1065" s="17">
        <v>2</v>
      </c>
      <c r="G1065" s="32">
        <v>21.9</v>
      </c>
      <c r="H1065" s="41">
        <f>(F1065*G1065*0.25)/1.055</f>
        <v>10.37914691943128</v>
      </c>
      <c r="I1065" s="34">
        <f t="shared" si="66"/>
        <v>39.857999999999997</v>
      </c>
      <c r="J1065"/>
      <c r="K1065" s="2"/>
      <c r="L1065" s="2"/>
    </row>
    <row r="1066" spans="1:12" s="23" customFormat="1" x14ac:dyDescent="0.25">
      <c r="A1066" s="21" t="s">
        <v>4607</v>
      </c>
      <c r="B1066" s="22" t="s">
        <v>4620</v>
      </c>
      <c r="C1066" s="23" t="s">
        <v>4621</v>
      </c>
      <c r="F1066" s="30">
        <v>2</v>
      </c>
      <c r="G1066" s="31">
        <v>8</v>
      </c>
      <c r="H1066" s="40">
        <f>(F1066*2.5)/1.055</f>
        <v>4.7393364928909953</v>
      </c>
      <c r="I1066" s="35"/>
      <c r="K1066" s="24"/>
      <c r="L1066" s="24"/>
    </row>
    <row r="1067" spans="1:12" s="23" customFormat="1" x14ac:dyDescent="0.25">
      <c r="A1067" s="21" t="s">
        <v>4607</v>
      </c>
      <c r="B1067" s="22" t="s">
        <v>4608</v>
      </c>
      <c r="C1067" s="23" t="s">
        <v>4609</v>
      </c>
      <c r="F1067" s="31">
        <v>2</v>
      </c>
      <c r="G1067" s="30">
        <v>14</v>
      </c>
      <c r="H1067" s="40">
        <f>(F1067*2.5)/1.055</f>
        <v>4.7393364928909953</v>
      </c>
      <c r="I1067" s="35"/>
      <c r="K1067" s="24"/>
      <c r="L1067" s="24"/>
    </row>
    <row r="1068" spans="1:12" s="23" customFormat="1" x14ac:dyDescent="0.25">
      <c r="A1068" s="21" t="s">
        <v>4869</v>
      </c>
      <c r="B1068" s="22" t="s">
        <v>4870</v>
      </c>
      <c r="C1068" s="23" t="s">
        <v>4871</v>
      </c>
      <c r="D1068" s="2"/>
      <c r="F1068" s="31">
        <v>2</v>
      </c>
      <c r="G1068" s="30">
        <v>10</v>
      </c>
      <c r="H1068" s="41">
        <f>(F1068*G1068*0.25)/1.055</f>
        <v>4.7393364928909953</v>
      </c>
      <c r="I1068" s="35"/>
      <c r="K1068" s="24"/>
      <c r="L1068" s="24"/>
    </row>
    <row r="1069" spans="1:12" s="2" customFormat="1" x14ac:dyDescent="0.25">
      <c r="A1069" s="3" t="s">
        <v>1322</v>
      </c>
      <c r="B1069" s="4" t="s">
        <v>224</v>
      </c>
      <c r="C1069" s="2" t="s">
        <v>225</v>
      </c>
      <c r="D1069" s="2" t="s">
        <v>473</v>
      </c>
      <c r="E1069" s="2">
        <v>12</v>
      </c>
      <c r="F1069" s="32">
        <v>2</v>
      </c>
      <c r="G1069" s="17">
        <v>4.5</v>
      </c>
      <c r="H1069" s="41">
        <f>(F1069*G1069*0.25)/1.055</f>
        <v>2.1327014218009479</v>
      </c>
      <c r="I1069" s="34">
        <f t="shared" ref="I1069:I1076" si="68">F1069*G1069*0.91</f>
        <v>8.19</v>
      </c>
      <c r="K1069"/>
      <c r="L1069"/>
    </row>
    <row r="1070" spans="1:12" s="23" customFormat="1" x14ac:dyDescent="0.25">
      <c r="A1070" s="3" t="s">
        <v>1322</v>
      </c>
      <c r="B1070" s="4" t="s">
        <v>349</v>
      </c>
      <c r="C1070" s="2" t="s">
        <v>350</v>
      </c>
      <c r="D1070" s="2" t="s">
        <v>509</v>
      </c>
      <c r="E1070" s="2">
        <v>5</v>
      </c>
      <c r="F1070" s="32">
        <v>2</v>
      </c>
      <c r="G1070" s="17">
        <v>13.95</v>
      </c>
      <c r="H1070" s="41">
        <f>(F1070*G1070*0.25)/1.055</f>
        <v>6.6113744075829386</v>
      </c>
      <c r="I1070" s="34">
        <f t="shared" si="68"/>
        <v>25.388999999999999</v>
      </c>
      <c r="J1070"/>
      <c r="K1070"/>
      <c r="L1070"/>
    </row>
    <row r="1071" spans="1:12" s="2" customFormat="1" x14ac:dyDescent="0.25">
      <c r="A1071" s="3" t="s">
        <v>1322</v>
      </c>
      <c r="B1071" s="4" t="s">
        <v>1320</v>
      </c>
      <c r="C1071" s="2" t="s">
        <v>1321</v>
      </c>
      <c r="D1071" s="2" t="s">
        <v>582</v>
      </c>
      <c r="E1071" s="2">
        <v>12</v>
      </c>
      <c r="F1071" s="32">
        <v>2</v>
      </c>
      <c r="G1071" s="17">
        <v>11.5</v>
      </c>
      <c r="H1071" s="41">
        <f>(F1071*G1071*0.25)/1.055</f>
        <v>5.4502369668246446</v>
      </c>
      <c r="I1071" s="34">
        <f t="shared" si="68"/>
        <v>20.93</v>
      </c>
      <c r="J1071"/>
      <c r="K1071"/>
      <c r="L1071"/>
    </row>
    <row r="1072" spans="1:12" s="2" customFormat="1" x14ac:dyDescent="0.25">
      <c r="A1072" s="3" t="s">
        <v>1322</v>
      </c>
      <c r="B1072" s="4" t="s">
        <v>1351</v>
      </c>
      <c r="C1072" s="2" t="s">
        <v>1352</v>
      </c>
      <c r="D1072" s="2" t="s">
        <v>425</v>
      </c>
      <c r="E1072" s="2">
        <v>10</v>
      </c>
      <c r="F1072" s="32">
        <v>2</v>
      </c>
      <c r="G1072" s="17">
        <v>17</v>
      </c>
      <c r="H1072" s="41">
        <f>(F1072*G1072*0.25)/1.055</f>
        <v>8.0568720379146921</v>
      </c>
      <c r="I1072" s="34">
        <f t="shared" si="68"/>
        <v>30.94</v>
      </c>
      <c r="J1072"/>
      <c r="K1072"/>
      <c r="L1072"/>
    </row>
    <row r="1073" spans="1:12" s="2" customFormat="1" x14ac:dyDescent="0.25">
      <c r="A1073" s="3" t="s">
        <v>1358</v>
      </c>
      <c r="B1073" s="4" t="s">
        <v>1010</v>
      </c>
      <c r="C1073" s="2" t="s">
        <v>1011</v>
      </c>
      <c r="D1073" s="2" t="s">
        <v>458</v>
      </c>
      <c r="E1073" s="2">
        <v>4</v>
      </c>
      <c r="F1073" s="32">
        <v>2</v>
      </c>
      <c r="G1073" s="17">
        <v>13</v>
      </c>
      <c r="H1073" s="41">
        <f>(2*F1073)/1.055</f>
        <v>3.7914691943127963</v>
      </c>
      <c r="I1073" s="34">
        <f t="shared" si="68"/>
        <v>23.66</v>
      </c>
      <c r="J1073"/>
    </row>
    <row r="1074" spans="1:12" s="2" customFormat="1" x14ac:dyDescent="0.25">
      <c r="A1074" s="3" t="s">
        <v>1358</v>
      </c>
      <c r="B1074" s="4" t="s">
        <v>1014</v>
      </c>
      <c r="C1074" s="2" t="s">
        <v>1015</v>
      </c>
      <c r="D1074" s="2" t="s">
        <v>458</v>
      </c>
      <c r="E1074" s="2">
        <v>4</v>
      </c>
      <c r="F1074" s="32">
        <v>2</v>
      </c>
      <c r="G1074" s="17">
        <v>13</v>
      </c>
      <c r="H1074" s="41">
        <f>(2*F1074)/1.055</f>
        <v>3.7914691943127963</v>
      </c>
      <c r="I1074" s="34">
        <f t="shared" si="68"/>
        <v>23.66</v>
      </c>
      <c r="J1074"/>
    </row>
    <row r="1075" spans="1:12" s="2" customFormat="1" x14ac:dyDescent="0.25">
      <c r="A1075" s="3" t="s">
        <v>1358</v>
      </c>
      <c r="B1075" s="4" t="s">
        <v>1028</v>
      </c>
      <c r="C1075" s="2" t="s">
        <v>1029</v>
      </c>
      <c r="D1075" s="2" t="s">
        <v>458</v>
      </c>
      <c r="E1075" s="2">
        <v>4</v>
      </c>
      <c r="F1075" s="32">
        <v>2</v>
      </c>
      <c r="G1075" s="17">
        <v>13</v>
      </c>
      <c r="H1075" s="41">
        <f>(2*F1075)/1.055</f>
        <v>3.7914691943127963</v>
      </c>
      <c r="I1075" s="34">
        <f t="shared" si="68"/>
        <v>23.66</v>
      </c>
    </row>
    <row r="1076" spans="1:12" s="2" customFormat="1" x14ac:dyDescent="0.25">
      <c r="A1076" s="3" t="s">
        <v>1358</v>
      </c>
      <c r="B1076" s="4" t="s">
        <v>382</v>
      </c>
      <c r="C1076" s="2" t="s">
        <v>381</v>
      </c>
      <c r="D1076" s="2" t="s">
        <v>458</v>
      </c>
      <c r="E1076" s="2">
        <v>4</v>
      </c>
      <c r="F1076" s="32">
        <v>2</v>
      </c>
      <c r="G1076" s="17">
        <v>13</v>
      </c>
      <c r="H1076" s="41">
        <f>(2*F1076)/1.055</f>
        <v>3.7914691943127963</v>
      </c>
      <c r="I1076" s="34">
        <f t="shared" si="68"/>
        <v>23.66</v>
      </c>
    </row>
    <row r="1077" spans="1:12" s="2" customFormat="1" x14ac:dyDescent="0.25">
      <c r="A1077" s="3" t="s">
        <v>3425</v>
      </c>
      <c r="B1077" s="4" t="s">
        <v>3426</v>
      </c>
      <c r="C1077" s="2" t="s">
        <v>3427</v>
      </c>
      <c r="D1077" s="2" t="s">
        <v>458</v>
      </c>
      <c r="E1077" s="2">
        <v>6</v>
      </c>
      <c r="F1077" s="32">
        <v>2</v>
      </c>
      <c r="G1077" s="17">
        <v>12</v>
      </c>
      <c r="H1077" s="41">
        <f>(F1077*G1077*0.25)/1.055</f>
        <v>5.6872037914691944</v>
      </c>
      <c r="I1077" s="34"/>
    </row>
    <row r="1078" spans="1:12" s="2" customFormat="1" x14ac:dyDescent="0.25">
      <c r="A1078" s="3" t="s">
        <v>3425</v>
      </c>
      <c r="B1078" s="4" t="s">
        <v>3428</v>
      </c>
      <c r="C1078" s="2" t="s">
        <v>3429</v>
      </c>
      <c r="D1078" s="2" t="s">
        <v>458</v>
      </c>
      <c r="E1078" s="2">
        <v>6</v>
      </c>
      <c r="F1078" s="32">
        <v>2</v>
      </c>
      <c r="G1078" s="17">
        <v>12</v>
      </c>
      <c r="H1078" s="41">
        <f>(F1078*G1078*0.25)/1.055</f>
        <v>5.6872037914691944</v>
      </c>
      <c r="I1078" s="34"/>
    </row>
    <row r="1079" spans="1:12" s="2" customFormat="1" x14ac:dyDescent="0.25">
      <c r="A1079" s="3" t="s">
        <v>387</v>
      </c>
      <c r="B1079" s="4" t="s">
        <v>2686</v>
      </c>
      <c r="C1079" s="2" t="s">
        <v>2687</v>
      </c>
      <c r="D1079" s="2" t="s">
        <v>458</v>
      </c>
      <c r="E1079" s="2">
        <v>6</v>
      </c>
      <c r="F1079" s="32">
        <v>2</v>
      </c>
      <c r="G1079" s="17">
        <v>14.95</v>
      </c>
      <c r="H1079" s="41">
        <f>(F1079*G1079*0.25)/1.055</f>
        <v>7.0853080568720381</v>
      </c>
      <c r="I1079" s="34">
        <f t="shared" ref="I1079:I1086" si="69">F1079*G1079*0.91</f>
        <v>27.209</v>
      </c>
    </row>
    <row r="1080" spans="1:12" s="2" customFormat="1" x14ac:dyDescent="0.25">
      <c r="A1080" s="1" t="s">
        <v>1230</v>
      </c>
      <c r="B1080" s="6" t="s">
        <v>829</v>
      </c>
      <c r="C1080" t="s">
        <v>830</v>
      </c>
      <c r="D1080" t="s">
        <v>807</v>
      </c>
      <c r="E1080">
        <v>3</v>
      </c>
      <c r="F1080" s="34">
        <v>2</v>
      </c>
      <c r="G1080" s="10">
        <v>16.5</v>
      </c>
      <c r="H1080" s="43">
        <f>(F1080*G1080*0.45)/1.055</f>
        <v>14.075829383886257</v>
      </c>
      <c r="I1080" s="34">
        <f t="shared" si="69"/>
        <v>30.03</v>
      </c>
      <c r="J1080"/>
    </row>
    <row r="1081" spans="1:12" s="2" customFormat="1" x14ac:dyDescent="0.25">
      <c r="A1081" s="1" t="s">
        <v>1230</v>
      </c>
      <c r="B1081" s="6" t="s">
        <v>4244</v>
      </c>
      <c r="C1081" t="s">
        <v>4245</v>
      </c>
      <c r="D1081" t="s">
        <v>807</v>
      </c>
      <c r="E1081">
        <v>9</v>
      </c>
      <c r="F1081" s="34">
        <v>2</v>
      </c>
      <c r="G1081" s="10">
        <v>12.8</v>
      </c>
      <c r="H1081" s="43">
        <f>(F1081*G1081*0.45)/1.055</f>
        <v>10.919431279620856</v>
      </c>
      <c r="I1081" s="34">
        <f t="shared" si="69"/>
        <v>23.296000000000003</v>
      </c>
      <c r="J1081"/>
      <c r="L1081" s="5"/>
    </row>
    <row r="1082" spans="1:12" s="2" customFormat="1" x14ac:dyDescent="0.25">
      <c r="A1082" s="3" t="s">
        <v>594</v>
      </c>
      <c r="B1082" s="4" t="s">
        <v>1129</v>
      </c>
      <c r="C1082" s="2" t="s">
        <v>1130</v>
      </c>
      <c r="D1082" s="2" t="s">
        <v>458</v>
      </c>
      <c r="E1082" s="2">
        <v>4</v>
      </c>
      <c r="F1082" s="32">
        <v>2</v>
      </c>
      <c r="G1082" s="17">
        <v>9.9499999999999993</v>
      </c>
      <c r="H1082" s="41">
        <f>(F1082*G1082*0.25)/1.055</f>
        <v>4.7156398104265405</v>
      </c>
      <c r="I1082" s="34">
        <f t="shared" si="69"/>
        <v>18.108999999999998</v>
      </c>
      <c r="J1082" s="24"/>
      <c r="K1082" s="24"/>
      <c r="L1082"/>
    </row>
    <row r="1083" spans="1:12" s="23" customFormat="1" x14ac:dyDescent="0.25">
      <c r="A1083" s="7" t="s">
        <v>1364</v>
      </c>
      <c r="B1083" s="8" t="s">
        <v>968</v>
      </c>
      <c r="C1083" s="5" t="s">
        <v>969</v>
      </c>
      <c r="D1083" s="5" t="s">
        <v>458</v>
      </c>
      <c r="E1083" s="5">
        <v>9</v>
      </c>
      <c r="F1083" s="33">
        <v>2</v>
      </c>
      <c r="G1083" s="37">
        <v>15</v>
      </c>
      <c r="H1083" s="42">
        <f>(F1083*G1083*0.4)/1.055</f>
        <v>11.374407582938389</v>
      </c>
      <c r="I1083" s="34">
        <f t="shared" si="69"/>
        <v>27.3</v>
      </c>
      <c r="J1083" s="5"/>
      <c r="K1083" s="2"/>
      <c r="L1083" s="2"/>
    </row>
    <row r="1084" spans="1:12" s="23" customFormat="1" x14ac:dyDescent="0.25">
      <c r="A1084" s="1" t="s">
        <v>1364</v>
      </c>
      <c r="B1084" s="6" t="s">
        <v>1371</v>
      </c>
      <c r="C1084" t="s">
        <v>777</v>
      </c>
      <c r="D1084" t="s">
        <v>776</v>
      </c>
      <c r="E1084">
        <v>11</v>
      </c>
      <c r="F1084" s="34">
        <v>2</v>
      </c>
      <c r="G1084" s="10">
        <v>9.9</v>
      </c>
      <c r="H1084" s="43">
        <f>(F1084*G1084*0.5)/1.055</f>
        <v>9.3838862559241711</v>
      </c>
      <c r="I1084" s="34">
        <f t="shared" si="69"/>
        <v>18.018000000000001</v>
      </c>
      <c r="J1084" s="5"/>
      <c r="K1084" s="2"/>
      <c r="L1084" s="2"/>
    </row>
    <row r="1085" spans="1:12" s="23" customFormat="1" x14ac:dyDescent="0.25">
      <c r="A1085" s="1" t="s">
        <v>1364</v>
      </c>
      <c r="B1085" s="6" t="s">
        <v>1370</v>
      </c>
      <c r="C1085" t="s">
        <v>778</v>
      </c>
      <c r="D1085" t="s">
        <v>776</v>
      </c>
      <c r="E1085">
        <v>11</v>
      </c>
      <c r="F1085" s="34">
        <v>2</v>
      </c>
      <c r="G1085" s="10">
        <v>9.9</v>
      </c>
      <c r="H1085" s="43">
        <f>(F1085*G1085*0.5)/1.055</f>
        <v>9.3838862559241711</v>
      </c>
      <c r="I1085" s="34">
        <f t="shared" si="69"/>
        <v>18.018000000000001</v>
      </c>
      <c r="J1085" s="5"/>
      <c r="K1085" s="2"/>
      <c r="L1085" s="2"/>
    </row>
    <row r="1086" spans="1:12" s="2" customFormat="1" x14ac:dyDescent="0.25">
      <c r="A1086" s="1" t="s">
        <v>1364</v>
      </c>
      <c r="B1086" s="6" t="s">
        <v>1365</v>
      </c>
      <c r="C1086" t="s">
        <v>779</v>
      </c>
      <c r="D1086" t="s">
        <v>776</v>
      </c>
      <c r="E1086">
        <v>11</v>
      </c>
      <c r="F1086" s="34">
        <v>2</v>
      </c>
      <c r="G1086" s="10">
        <v>15</v>
      </c>
      <c r="H1086" s="43">
        <f>(F1086*G1086*0.5)/1.055</f>
        <v>14.218009478672986</v>
      </c>
      <c r="I1086" s="34">
        <f t="shared" si="69"/>
        <v>27.3</v>
      </c>
    </row>
    <row r="1087" spans="1:12" s="2" customFormat="1" x14ac:dyDescent="0.25">
      <c r="A1087" s="25" t="s">
        <v>3493</v>
      </c>
      <c r="B1087" s="27" t="s">
        <v>4208</v>
      </c>
      <c r="C1087" s="24" t="s">
        <v>4209</v>
      </c>
      <c r="D1087" s="24" t="s">
        <v>807</v>
      </c>
      <c r="E1087" s="24">
        <v>6</v>
      </c>
      <c r="F1087" s="35">
        <v>2</v>
      </c>
      <c r="G1087" s="38">
        <v>9.9499999999999993</v>
      </c>
      <c r="H1087" s="40">
        <f>(F1087*G1087*0.25)/1.055</f>
        <v>4.7156398104265405</v>
      </c>
      <c r="I1087" s="35"/>
      <c r="J1087" s="23"/>
      <c r="K1087" s="23"/>
      <c r="L1087" s="5"/>
    </row>
    <row r="1088" spans="1:12" s="2" customFormat="1" x14ac:dyDescent="0.25">
      <c r="A1088" s="1" t="s">
        <v>1277</v>
      </c>
      <c r="B1088" s="6" t="s">
        <v>500</v>
      </c>
      <c r="C1088" t="s">
        <v>2794</v>
      </c>
      <c r="D1088" t="s">
        <v>425</v>
      </c>
      <c r="E1088">
        <v>10</v>
      </c>
      <c r="F1088" s="34">
        <v>2</v>
      </c>
      <c r="G1088" s="10">
        <v>9.9499999999999993</v>
      </c>
      <c r="H1088" s="43">
        <f>(F1088*G1088*0.5)/1.055</f>
        <v>9.4312796208530809</v>
      </c>
      <c r="I1088" s="34">
        <f t="shared" ref="I1088:I1099" si="70">F1088*G1088*0.91</f>
        <v>18.108999999999998</v>
      </c>
      <c r="J1088"/>
      <c r="K1088"/>
      <c r="L1088"/>
    </row>
    <row r="1089" spans="1:12" s="2" customFormat="1" x14ac:dyDescent="0.25">
      <c r="A1089" s="1" t="s">
        <v>1277</v>
      </c>
      <c r="B1089" s="6" t="s">
        <v>5301</v>
      </c>
      <c r="C1089" t="s">
        <v>5302</v>
      </c>
      <c r="D1089" t="s">
        <v>458</v>
      </c>
      <c r="E1089">
        <v>3</v>
      </c>
      <c r="F1089" s="34">
        <v>2</v>
      </c>
      <c r="G1089" s="10">
        <v>5</v>
      </c>
      <c r="H1089" s="43"/>
      <c r="I1089" s="34">
        <f t="shared" si="70"/>
        <v>9.1</v>
      </c>
      <c r="J1089"/>
      <c r="K1089"/>
      <c r="L1089"/>
    </row>
    <row r="1090" spans="1:12" s="5" customFormat="1" x14ac:dyDescent="0.25">
      <c r="A1090" s="1" t="s">
        <v>1277</v>
      </c>
      <c r="B1090" s="6" t="s">
        <v>5303</v>
      </c>
      <c r="C1090" t="s">
        <v>5304</v>
      </c>
      <c r="D1090" t="s">
        <v>425</v>
      </c>
      <c r="E1090">
        <v>6</v>
      </c>
      <c r="F1090" s="34">
        <v>2</v>
      </c>
      <c r="G1090" s="10">
        <v>9.5</v>
      </c>
      <c r="H1090" s="43"/>
      <c r="I1090" s="34">
        <f t="shared" si="70"/>
        <v>17.29</v>
      </c>
      <c r="J1090" s="2"/>
      <c r="K1090"/>
      <c r="L1090"/>
    </row>
    <row r="1091" spans="1:12" s="2" customFormat="1" x14ac:dyDescent="0.25">
      <c r="A1091" s="3" t="s">
        <v>533</v>
      </c>
      <c r="B1091" s="4" t="s">
        <v>4424</v>
      </c>
      <c r="C1091" s="2" t="s">
        <v>4425</v>
      </c>
      <c r="D1091" s="2" t="s">
        <v>425</v>
      </c>
      <c r="E1091" s="2">
        <v>8</v>
      </c>
      <c r="F1091" s="32">
        <v>2</v>
      </c>
      <c r="G1091" s="17">
        <v>7.9</v>
      </c>
      <c r="H1091" s="41">
        <f>(F1091*G1091*0.25)/1.055</f>
        <v>3.7440758293838865</v>
      </c>
      <c r="I1091" s="34">
        <f t="shared" si="70"/>
        <v>14.378000000000002</v>
      </c>
      <c r="J1091"/>
      <c r="K1091"/>
      <c r="L1091"/>
    </row>
    <row r="1092" spans="1:12" x14ac:dyDescent="0.25">
      <c r="A1092" s="3" t="s">
        <v>581</v>
      </c>
      <c r="B1092" s="4" t="s">
        <v>236</v>
      </c>
      <c r="C1092" s="2" t="s">
        <v>237</v>
      </c>
      <c r="D1092" s="2" t="s">
        <v>425</v>
      </c>
      <c r="E1092" s="2">
        <v>9</v>
      </c>
      <c r="F1092" s="32">
        <v>2</v>
      </c>
      <c r="G1092" s="17">
        <v>17</v>
      </c>
      <c r="H1092" s="41">
        <f>(F1092*1.5)/1.055</f>
        <v>2.8436018957345972</v>
      </c>
      <c r="I1092" s="34">
        <f t="shared" si="70"/>
        <v>30.94</v>
      </c>
    </row>
    <row r="1093" spans="1:12" s="5" customFormat="1" x14ac:dyDescent="0.25">
      <c r="A1093" s="1" t="s">
        <v>2829</v>
      </c>
      <c r="B1093" s="8" t="s">
        <v>5039</v>
      </c>
      <c r="C1093" s="5" t="s">
        <v>5038</v>
      </c>
      <c r="D1093" s="5" t="s">
        <v>473</v>
      </c>
      <c r="E1093" s="5">
        <v>15</v>
      </c>
      <c r="F1093" s="33">
        <v>2</v>
      </c>
      <c r="G1093" s="37">
        <v>7.1</v>
      </c>
      <c r="H1093" s="42">
        <f>(F1093*G1093*0.6)/1.055</f>
        <v>8.0758293838862567</v>
      </c>
      <c r="I1093" s="34">
        <f t="shared" si="70"/>
        <v>12.922000000000001</v>
      </c>
      <c r="J1093"/>
      <c r="K1093"/>
      <c r="L1093"/>
    </row>
    <row r="1094" spans="1:12" s="2" customFormat="1" x14ac:dyDescent="0.25">
      <c r="A1094" s="1" t="s">
        <v>1311</v>
      </c>
      <c r="B1094" s="8" t="s">
        <v>5142</v>
      </c>
      <c r="C1094" s="5" t="s">
        <v>5143</v>
      </c>
      <c r="D1094" s="5" t="s">
        <v>473</v>
      </c>
      <c r="E1094" s="5">
        <v>6</v>
      </c>
      <c r="F1094" s="33">
        <v>2</v>
      </c>
      <c r="G1094" s="37">
        <v>5.7</v>
      </c>
      <c r="H1094" s="42">
        <f>(F1094*G1094*0.4)/1.055</f>
        <v>4.3222748815165888</v>
      </c>
      <c r="I1094" s="34">
        <f t="shared" si="70"/>
        <v>10.374000000000001</v>
      </c>
    </row>
    <row r="1095" spans="1:12" s="2" customFormat="1" x14ac:dyDescent="0.25">
      <c r="A1095" s="1" t="s">
        <v>1311</v>
      </c>
      <c r="B1095" s="8" t="s">
        <v>5099</v>
      </c>
      <c r="C1095" s="5" t="s">
        <v>5100</v>
      </c>
      <c r="D1095" s="5" t="s">
        <v>473</v>
      </c>
      <c r="E1095" s="5">
        <v>8</v>
      </c>
      <c r="F1095" s="33">
        <v>2</v>
      </c>
      <c r="G1095" s="37">
        <v>5.9</v>
      </c>
      <c r="H1095" s="42">
        <f>(F1095*G1095*0.4)/1.055</f>
        <v>4.4739336492891004</v>
      </c>
      <c r="I1095" s="34">
        <f t="shared" si="70"/>
        <v>10.738000000000001</v>
      </c>
      <c r="J1095"/>
      <c r="K1095"/>
      <c r="L1095"/>
    </row>
    <row r="1096" spans="1:12" s="2" customFormat="1" x14ac:dyDescent="0.25">
      <c r="A1096" s="1" t="s">
        <v>1311</v>
      </c>
      <c r="B1096" s="8" t="s">
        <v>5101</v>
      </c>
      <c r="C1096" s="5" t="s">
        <v>5102</v>
      </c>
      <c r="D1096" s="5" t="s">
        <v>473</v>
      </c>
      <c r="E1096" s="5">
        <v>8</v>
      </c>
      <c r="F1096" s="33">
        <v>2</v>
      </c>
      <c r="G1096" s="37">
        <v>6.45</v>
      </c>
      <c r="H1096" s="42">
        <f>(F1096*G1096*0.4)/1.055</f>
        <v>4.8909952606635079</v>
      </c>
      <c r="I1096" s="34">
        <f t="shared" si="70"/>
        <v>11.739000000000001</v>
      </c>
      <c r="J1096"/>
      <c r="K1096"/>
      <c r="L1096"/>
    </row>
    <row r="1097" spans="1:12" s="5" customFormat="1" x14ac:dyDescent="0.25">
      <c r="A1097" s="1" t="s">
        <v>1311</v>
      </c>
      <c r="B1097" s="8" t="s">
        <v>5144</v>
      </c>
      <c r="C1097" s="5" t="s">
        <v>5145</v>
      </c>
      <c r="D1097" s="5" t="s">
        <v>473</v>
      </c>
      <c r="E1097" s="5">
        <v>8</v>
      </c>
      <c r="F1097" s="33">
        <v>2</v>
      </c>
      <c r="G1097" s="37">
        <v>5.7</v>
      </c>
      <c r="H1097" s="42">
        <f>(F1097*G1097*0.4)/1.055</f>
        <v>4.3222748815165888</v>
      </c>
      <c r="I1097" s="34">
        <f t="shared" si="70"/>
        <v>10.374000000000001</v>
      </c>
      <c r="J1097"/>
      <c r="K1097"/>
      <c r="L1097"/>
    </row>
    <row r="1098" spans="1:12" s="5" customFormat="1" x14ac:dyDescent="0.25">
      <c r="A1098" s="3" t="s">
        <v>1348</v>
      </c>
      <c r="B1098" s="4" t="s">
        <v>4413</v>
      </c>
      <c r="C1098" s="2" t="s">
        <v>4414</v>
      </c>
      <c r="D1098" s="2" t="s">
        <v>425</v>
      </c>
      <c r="E1098" s="2">
        <v>12</v>
      </c>
      <c r="F1098" s="32">
        <v>2</v>
      </c>
      <c r="G1098" s="17">
        <v>30</v>
      </c>
      <c r="H1098" s="41">
        <f>(F1098*G1098*0.15)/1.055</f>
        <v>8.5308056872037916</v>
      </c>
      <c r="I1098" s="34">
        <f t="shared" si="70"/>
        <v>54.6</v>
      </c>
      <c r="J1098"/>
      <c r="K1098"/>
      <c r="L1098"/>
    </row>
    <row r="1099" spans="1:12" s="5" customFormat="1" x14ac:dyDescent="0.25">
      <c r="A1099" s="3" t="s">
        <v>1588</v>
      </c>
      <c r="B1099" s="4" t="s">
        <v>5216</v>
      </c>
      <c r="C1099" s="2" t="s">
        <v>4652</v>
      </c>
      <c r="D1099" s="2" t="s">
        <v>458</v>
      </c>
      <c r="E1099" s="2">
        <v>8</v>
      </c>
      <c r="F1099" s="32">
        <v>2</v>
      </c>
      <c r="G1099" s="17">
        <v>6.5</v>
      </c>
      <c r="H1099" s="41"/>
      <c r="I1099" s="34">
        <f t="shared" si="70"/>
        <v>11.83</v>
      </c>
      <c r="J1099"/>
      <c r="K1099"/>
      <c r="L1099" s="26"/>
    </row>
    <row r="1100" spans="1:12" s="5" customFormat="1" x14ac:dyDescent="0.25">
      <c r="A1100" s="21" t="s">
        <v>3244</v>
      </c>
      <c r="B1100" s="22" t="s">
        <v>4671</v>
      </c>
      <c r="C1100" s="23" t="s">
        <v>4672</v>
      </c>
      <c r="D1100" s="23" t="s">
        <v>463</v>
      </c>
      <c r="E1100" s="23">
        <v>8</v>
      </c>
      <c r="F1100" s="31">
        <v>2</v>
      </c>
      <c r="G1100" s="30">
        <v>13.5</v>
      </c>
      <c r="H1100" s="40">
        <f>(F1100*G1100*0.25)/1.055</f>
        <v>6.3981042654028437</v>
      </c>
      <c r="I1100" s="35"/>
      <c r="J1100" s="24"/>
      <c r="K1100" s="24"/>
      <c r="L1100" s="24"/>
    </row>
    <row r="1101" spans="1:12" s="5" customFormat="1" x14ac:dyDescent="0.25">
      <c r="A1101" s="21" t="s">
        <v>3244</v>
      </c>
      <c r="B1101" s="22" t="s">
        <v>3249</v>
      </c>
      <c r="C1101" s="23" t="s">
        <v>3250</v>
      </c>
      <c r="D1101" s="23" t="s">
        <v>458</v>
      </c>
      <c r="E1101" s="23">
        <v>11</v>
      </c>
      <c r="F1101" s="31">
        <v>2</v>
      </c>
      <c r="G1101" s="30">
        <v>23</v>
      </c>
      <c r="H1101" s="40">
        <f>(F1101*G1101*0.25)/1.055</f>
        <v>10.900473933649289</v>
      </c>
      <c r="I1101" s="35"/>
      <c r="J1101" s="24"/>
      <c r="K1101" s="24"/>
      <c r="L1101" s="24"/>
    </row>
    <row r="1102" spans="1:12" s="5" customFormat="1" x14ac:dyDescent="0.25">
      <c r="A1102" s="3" t="s">
        <v>295</v>
      </c>
      <c r="B1102" s="4" t="s">
        <v>3291</v>
      </c>
      <c r="C1102" s="2" t="s">
        <v>3292</v>
      </c>
      <c r="D1102" s="2" t="s">
        <v>458</v>
      </c>
      <c r="E1102" s="2">
        <v>5</v>
      </c>
      <c r="F1102" s="32">
        <v>2</v>
      </c>
      <c r="G1102" s="17">
        <v>12.9</v>
      </c>
      <c r="H1102" s="41">
        <f>(F1102*G1102*0.15)/1.055</f>
        <v>3.6682464454976307</v>
      </c>
      <c r="I1102" s="34">
        <f t="shared" ref="I1102:I1145" si="71">F1102*G1102*0.91</f>
        <v>23.478000000000002</v>
      </c>
      <c r="J1102"/>
      <c r="K1102"/>
      <c r="L1102"/>
    </row>
    <row r="1103" spans="1:12" s="2" customFormat="1" x14ac:dyDescent="0.25">
      <c r="A1103" s="3" t="s">
        <v>295</v>
      </c>
      <c r="B1103" s="4" t="s">
        <v>3615</v>
      </c>
      <c r="C1103" s="2" t="s">
        <v>200</v>
      </c>
      <c r="D1103" s="2" t="s">
        <v>458</v>
      </c>
      <c r="E1103" s="2">
        <v>5</v>
      </c>
      <c r="F1103" s="32">
        <v>2</v>
      </c>
      <c r="G1103" s="17">
        <v>14.9</v>
      </c>
      <c r="H1103" s="41">
        <f>(F1103*G1103*0.15)/1.055</f>
        <v>4.2369668246445498</v>
      </c>
      <c r="I1103" s="34">
        <f t="shared" si="71"/>
        <v>27.118000000000002</v>
      </c>
      <c r="J1103"/>
      <c r="K1103"/>
      <c r="L1103"/>
    </row>
    <row r="1104" spans="1:12" s="2" customFormat="1" x14ac:dyDescent="0.25">
      <c r="A1104" s="3" t="s">
        <v>295</v>
      </c>
      <c r="B1104" s="4" t="s">
        <v>3655</v>
      </c>
      <c r="C1104" s="2" t="s">
        <v>3656</v>
      </c>
      <c r="D1104" s="2" t="s">
        <v>458</v>
      </c>
      <c r="E1104" s="2">
        <v>5</v>
      </c>
      <c r="F1104" s="32">
        <v>2</v>
      </c>
      <c r="G1104" s="17">
        <v>12.5</v>
      </c>
      <c r="H1104" s="41">
        <f>(F1104*G1104*0.15)/1.055</f>
        <v>3.5545023696682465</v>
      </c>
      <c r="I1104" s="34">
        <f t="shared" si="71"/>
        <v>22.75</v>
      </c>
      <c r="J1104"/>
      <c r="K1104"/>
      <c r="L1104"/>
    </row>
    <row r="1105" spans="1:12" s="2" customFormat="1" x14ac:dyDescent="0.25">
      <c r="A1105" s="3" t="s">
        <v>3444</v>
      </c>
      <c r="B1105" s="4" t="s">
        <v>3447</v>
      </c>
      <c r="C1105" s="2" t="s">
        <v>3448</v>
      </c>
      <c r="D1105" s="2" t="s">
        <v>3184</v>
      </c>
      <c r="E1105" s="2">
        <v>7</v>
      </c>
      <c r="F1105" s="32">
        <v>2</v>
      </c>
      <c r="G1105" s="17">
        <v>1.5</v>
      </c>
      <c r="H1105" s="41">
        <f>(F1105*0.75)/1.055</f>
        <v>1.4218009478672986</v>
      </c>
      <c r="I1105" s="34">
        <f t="shared" si="71"/>
        <v>2.73</v>
      </c>
      <c r="J1105"/>
      <c r="K1105"/>
      <c r="L1105"/>
    </row>
    <row r="1106" spans="1:12" s="2" customFormat="1" x14ac:dyDescent="0.25">
      <c r="A1106" s="7" t="s">
        <v>2914</v>
      </c>
      <c r="B1106" s="8" t="s">
        <v>4355</v>
      </c>
      <c r="C1106" s="23" t="s">
        <v>4356</v>
      </c>
      <c r="D1106" s="5" t="s">
        <v>473</v>
      </c>
      <c r="E1106" s="5">
        <v>6</v>
      </c>
      <c r="F1106" s="33">
        <v>2</v>
      </c>
      <c r="G1106" s="37">
        <v>7.5</v>
      </c>
      <c r="H1106" s="42">
        <f>(F1106*G1106*0.4)/1.055</f>
        <v>5.6872037914691944</v>
      </c>
      <c r="I1106" s="34">
        <f t="shared" si="71"/>
        <v>13.65</v>
      </c>
      <c r="J1106"/>
      <c r="K1106"/>
      <c r="L1106"/>
    </row>
    <row r="1107" spans="1:12" s="2" customFormat="1" x14ac:dyDescent="0.25">
      <c r="A1107" s="21" t="s">
        <v>2914</v>
      </c>
      <c r="B1107" s="22" t="s">
        <v>4266</v>
      </c>
      <c r="C1107" s="23" t="s">
        <v>4267</v>
      </c>
      <c r="D1107" s="23" t="s">
        <v>458</v>
      </c>
      <c r="E1107" s="23">
        <v>9</v>
      </c>
      <c r="F1107" s="31">
        <v>2</v>
      </c>
      <c r="G1107" s="30">
        <v>18</v>
      </c>
      <c r="H1107" s="40">
        <f>(F1107*G1107*0.25)/1.055</f>
        <v>8.5308056872037916</v>
      </c>
      <c r="I1107" s="34">
        <f t="shared" si="71"/>
        <v>32.76</v>
      </c>
      <c r="J1107"/>
      <c r="K1107"/>
      <c r="L1107"/>
    </row>
    <row r="1108" spans="1:12" s="2" customFormat="1" x14ac:dyDescent="0.25">
      <c r="A1108" s="21" t="s">
        <v>2914</v>
      </c>
      <c r="B1108" s="22" t="s">
        <v>3822</v>
      </c>
      <c r="C1108" s="23" t="s">
        <v>3823</v>
      </c>
      <c r="D1108" s="23" t="s">
        <v>2929</v>
      </c>
      <c r="E1108" s="23">
        <v>4</v>
      </c>
      <c r="F1108" s="31">
        <v>2</v>
      </c>
      <c r="G1108" s="30">
        <v>15</v>
      </c>
      <c r="H1108" s="40">
        <f>(F1108*G1108*0.25)/1.055</f>
        <v>7.109004739336493</v>
      </c>
      <c r="I1108" s="35">
        <f t="shared" si="71"/>
        <v>27.3</v>
      </c>
      <c r="J1108" s="23"/>
      <c r="K1108" s="23"/>
      <c r="L1108" s="23"/>
    </row>
    <row r="1109" spans="1:12" s="2" customFormat="1" x14ac:dyDescent="0.25">
      <c r="A1109" s="21" t="s">
        <v>2914</v>
      </c>
      <c r="B1109" s="22" t="s">
        <v>3824</v>
      </c>
      <c r="C1109" s="23" t="s">
        <v>5146</v>
      </c>
      <c r="D1109" s="23" t="s">
        <v>2929</v>
      </c>
      <c r="E1109" s="23">
        <v>4</v>
      </c>
      <c r="F1109" s="31">
        <v>2</v>
      </c>
      <c r="G1109" s="30">
        <v>15</v>
      </c>
      <c r="H1109" s="40">
        <f>(F1109*G1109*0.25)/1.055</f>
        <v>7.109004739336493</v>
      </c>
      <c r="I1109" s="35">
        <f t="shared" si="71"/>
        <v>27.3</v>
      </c>
      <c r="J1109" s="23"/>
      <c r="K1109" s="23"/>
      <c r="L1109" s="23"/>
    </row>
    <row r="1110" spans="1:12" s="2" customFormat="1" x14ac:dyDescent="0.25">
      <c r="A1110" s="3" t="s">
        <v>1378</v>
      </c>
      <c r="B1110" s="4" t="s">
        <v>4770</v>
      </c>
      <c r="C1110" s="4" t="s">
        <v>4769</v>
      </c>
      <c r="D1110" s="4" t="s">
        <v>582</v>
      </c>
      <c r="E1110" s="20" t="s">
        <v>217</v>
      </c>
      <c r="F1110" s="32">
        <v>2</v>
      </c>
      <c r="G1110" s="17">
        <v>7</v>
      </c>
      <c r="H1110" s="41">
        <f>2*F1110</f>
        <v>4</v>
      </c>
      <c r="I1110" s="34">
        <f t="shared" si="71"/>
        <v>12.74</v>
      </c>
    </row>
    <row r="1111" spans="1:12" s="2" customFormat="1" x14ac:dyDescent="0.25">
      <c r="A1111" s="3" t="s">
        <v>283</v>
      </c>
      <c r="B1111" s="4" t="s">
        <v>1354</v>
      </c>
      <c r="C1111" s="2" t="s">
        <v>1355</v>
      </c>
      <c r="D1111" s="2" t="s">
        <v>458</v>
      </c>
      <c r="E1111" s="2">
        <v>3</v>
      </c>
      <c r="F1111" s="32">
        <v>2</v>
      </c>
      <c r="G1111" s="17">
        <v>11.9</v>
      </c>
      <c r="H1111" s="41">
        <f>2*F1111</f>
        <v>4</v>
      </c>
      <c r="I1111" s="34">
        <f t="shared" si="71"/>
        <v>21.658000000000001</v>
      </c>
      <c r="J1111" s="5"/>
      <c r="K1111" s="5"/>
      <c r="L1111" s="5"/>
    </row>
    <row r="1112" spans="1:12" s="2" customFormat="1" x14ac:dyDescent="0.25">
      <c r="A1112" s="3" t="s">
        <v>550</v>
      </c>
      <c r="B1112" s="4" t="s">
        <v>559</v>
      </c>
      <c r="C1112" s="2" t="s">
        <v>560</v>
      </c>
      <c r="D1112" s="2" t="s">
        <v>553</v>
      </c>
      <c r="E1112" s="2">
        <v>5</v>
      </c>
      <c r="F1112" s="32">
        <v>2</v>
      </c>
      <c r="G1112" s="17">
        <v>23</v>
      </c>
      <c r="H1112" s="41">
        <f>(F1112*3.2)/1.055</f>
        <v>6.0663507109004744</v>
      </c>
      <c r="I1112" s="34">
        <f t="shared" si="71"/>
        <v>41.86</v>
      </c>
      <c r="J1112" s="5"/>
      <c r="K1112" s="5"/>
      <c r="L1112" s="5"/>
    </row>
    <row r="1113" spans="1:12" s="2" customFormat="1" x14ac:dyDescent="0.25">
      <c r="A1113" s="3" t="s">
        <v>1575</v>
      </c>
      <c r="B1113" s="4" t="s">
        <v>2948</v>
      </c>
      <c r="C1113" s="2" t="s">
        <v>2949</v>
      </c>
      <c r="D1113" s="2" t="s">
        <v>458</v>
      </c>
      <c r="E1113" s="2">
        <v>6</v>
      </c>
      <c r="F1113" s="32">
        <v>2</v>
      </c>
      <c r="G1113" s="17">
        <v>19.899999999999999</v>
      </c>
      <c r="H1113" s="41">
        <f t="shared" ref="H1113:H1118" si="72">(F1113*G1113*0.25)/1.055</f>
        <v>9.4312796208530809</v>
      </c>
      <c r="I1113" s="34">
        <f t="shared" si="71"/>
        <v>36.217999999999996</v>
      </c>
    </row>
    <row r="1114" spans="1:12" s="2" customFormat="1" x14ac:dyDescent="0.25">
      <c r="A1114" s="3" t="s">
        <v>1575</v>
      </c>
      <c r="B1114" s="4" t="s">
        <v>993</v>
      </c>
      <c r="C1114" s="2" t="s">
        <v>994</v>
      </c>
      <c r="D1114" s="2" t="s">
        <v>458</v>
      </c>
      <c r="E1114" s="2">
        <v>8</v>
      </c>
      <c r="F1114" s="32">
        <v>2</v>
      </c>
      <c r="G1114" s="17">
        <v>15</v>
      </c>
      <c r="H1114" s="41">
        <f t="shared" si="72"/>
        <v>7.109004739336493</v>
      </c>
      <c r="I1114" s="34">
        <f t="shared" si="71"/>
        <v>27.3</v>
      </c>
    </row>
    <row r="1115" spans="1:12" s="2" customFormat="1" x14ac:dyDescent="0.25">
      <c r="A1115" s="3" t="s">
        <v>1575</v>
      </c>
      <c r="B1115" s="4" t="s">
        <v>1114</v>
      </c>
      <c r="C1115" s="2" t="s">
        <v>1115</v>
      </c>
      <c r="D1115" s="2" t="s">
        <v>425</v>
      </c>
      <c r="E1115" s="2">
        <v>3</v>
      </c>
      <c r="F1115" s="32">
        <v>2</v>
      </c>
      <c r="G1115" s="17">
        <v>9.9</v>
      </c>
      <c r="H1115" s="41">
        <f t="shared" si="72"/>
        <v>4.6919431279620856</v>
      </c>
      <c r="I1115" s="34">
        <f t="shared" si="71"/>
        <v>18.018000000000001</v>
      </c>
    </row>
    <row r="1116" spans="1:12" s="23" customFormat="1" x14ac:dyDescent="0.25">
      <c r="A1116" s="3" t="s">
        <v>1575</v>
      </c>
      <c r="B1116" s="4" t="s">
        <v>3687</v>
      </c>
      <c r="C1116" s="2" t="s">
        <v>3688</v>
      </c>
      <c r="D1116" s="2" t="s">
        <v>458</v>
      </c>
      <c r="E1116" s="2">
        <v>4</v>
      </c>
      <c r="F1116" s="32">
        <v>2</v>
      </c>
      <c r="G1116" s="17">
        <v>9.9499999999999993</v>
      </c>
      <c r="H1116" s="41">
        <f t="shared" si="72"/>
        <v>4.7156398104265405</v>
      </c>
      <c r="I1116" s="34">
        <f t="shared" si="71"/>
        <v>18.108999999999998</v>
      </c>
      <c r="J1116" s="2"/>
      <c r="K1116" s="2"/>
      <c r="L1116" s="2"/>
    </row>
    <row r="1117" spans="1:12" s="2" customFormat="1" x14ac:dyDescent="0.25">
      <c r="A1117" s="3" t="s">
        <v>1575</v>
      </c>
      <c r="B1117" s="4" t="s">
        <v>1577</v>
      </c>
      <c r="C1117" s="2" t="s">
        <v>1578</v>
      </c>
      <c r="D1117" s="2" t="s">
        <v>458</v>
      </c>
      <c r="E1117" s="2">
        <v>2</v>
      </c>
      <c r="F1117" s="32">
        <v>2</v>
      </c>
      <c r="G1117" s="17">
        <v>11.9</v>
      </c>
      <c r="H1117" s="41">
        <f t="shared" si="72"/>
        <v>5.6398104265402846</v>
      </c>
      <c r="I1117" s="34">
        <f t="shared" si="71"/>
        <v>21.658000000000001</v>
      </c>
    </row>
    <row r="1118" spans="1:12" s="2" customFormat="1" x14ac:dyDescent="0.25">
      <c r="A1118" s="21" t="s">
        <v>2970</v>
      </c>
      <c r="B1118" s="22" t="s">
        <v>3398</v>
      </c>
      <c r="C1118" s="23" t="s">
        <v>3399</v>
      </c>
      <c r="D1118" s="23" t="s">
        <v>458</v>
      </c>
      <c r="E1118" s="23">
        <v>6</v>
      </c>
      <c r="F1118" s="31">
        <v>2</v>
      </c>
      <c r="G1118" s="30">
        <v>14.95</v>
      </c>
      <c r="H1118" s="40">
        <f t="shared" si="72"/>
        <v>7.0853080568720381</v>
      </c>
      <c r="I1118" s="35">
        <f t="shared" si="71"/>
        <v>27.209</v>
      </c>
      <c r="J1118" s="23"/>
      <c r="K1118" s="23"/>
      <c r="L1118" s="5"/>
    </row>
    <row r="1119" spans="1:12" s="2" customFormat="1" x14ac:dyDescent="0.25">
      <c r="A1119" s="1" t="s">
        <v>1274</v>
      </c>
      <c r="B1119" s="6" t="s">
        <v>1275</v>
      </c>
      <c r="C1119" t="s">
        <v>1276</v>
      </c>
      <c r="D1119" s="2" t="s">
        <v>458</v>
      </c>
      <c r="E1119" s="2">
        <v>3</v>
      </c>
      <c r="F1119" s="34">
        <v>2</v>
      </c>
      <c r="G1119" s="10">
        <v>13</v>
      </c>
      <c r="H1119" s="43">
        <f>(F1119*G1119*0.5)/1.055</f>
        <v>12.322274881516588</v>
      </c>
      <c r="I1119" s="34">
        <f t="shared" si="71"/>
        <v>23.66</v>
      </c>
    </row>
    <row r="1120" spans="1:12" s="2" customFormat="1" x14ac:dyDescent="0.25">
      <c r="A1120" s="3" t="s">
        <v>1258</v>
      </c>
      <c r="B1120" s="4" t="s">
        <v>373</v>
      </c>
      <c r="C1120" s="2" t="s">
        <v>374</v>
      </c>
      <c r="D1120" s="2" t="s">
        <v>458</v>
      </c>
      <c r="E1120" s="2">
        <v>4</v>
      </c>
      <c r="F1120" s="32">
        <v>3</v>
      </c>
      <c r="G1120" s="17">
        <v>12.5</v>
      </c>
      <c r="H1120" s="41">
        <f>(F1120*G1120*0.25)/1.055</f>
        <v>8.8862559241706158</v>
      </c>
      <c r="I1120" s="34">
        <f t="shared" si="71"/>
        <v>34.125</v>
      </c>
      <c r="J1120"/>
      <c r="K1120"/>
      <c r="L1120"/>
    </row>
    <row r="1121" spans="1:12" s="2" customFormat="1" x14ac:dyDescent="0.25">
      <c r="A1121" s="3" t="s">
        <v>1806</v>
      </c>
      <c r="B1121" s="4" t="s">
        <v>1807</v>
      </c>
      <c r="C1121" s="2" t="s">
        <v>1808</v>
      </c>
      <c r="D1121" s="2" t="s">
        <v>532</v>
      </c>
      <c r="E1121" s="2">
        <v>11</v>
      </c>
      <c r="F1121" s="32">
        <v>3</v>
      </c>
      <c r="G1121" s="17">
        <v>25</v>
      </c>
      <c r="H1121" s="41">
        <f>(F1121*G1121*0.25)/1.055</f>
        <v>17.772511848341232</v>
      </c>
      <c r="I1121" s="34">
        <f t="shared" si="71"/>
        <v>68.25</v>
      </c>
      <c r="J1121" s="24"/>
      <c r="K1121" s="24"/>
      <c r="L1121" s="24"/>
    </row>
    <row r="1122" spans="1:12" s="2" customFormat="1" x14ac:dyDescent="0.25">
      <c r="A1122" s="3" t="s">
        <v>1324</v>
      </c>
      <c r="B1122" s="4" t="s">
        <v>5028</v>
      </c>
      <c r="C1122" s="2" t="s">
        <v>5029</v>
      </c>
      <c r="D1122" s="2" t="s">
        <v>532</v>
      </c>
      <c r="E1122" s="2">
        <v>9</v>
      </c>
      <c r="F1122" s="32">
        <v>3</v>
      </c>
      <c r="G1122" s="17">
        <v>6</v>
      </c>
      <c r="H1122" s="41">
        <f>(F1122*3.5)/1.055</f>
        <v>9.9526066350710902</v>
      </c>
      <c r="I1122" s="34">
        <f t="shared" si="71"/>
        <v>16.38</v>
      </c>
      <c r="K1122"/>
      <c r="L1122"/>
    </row>
    <row r="1123" spans="1:12" s="2" customFormat="1" x14ac:dyDescent="0.25">
      <c r="A1123" s="7" t="s">
        <v>1007</v>
      </c>
      <c r="B1123" s="8" t="s">
        <v>4167</v>
      </c>
      <c r="C1123" s="5" t="s">
        <v>4168</v>
      </c>
      <c r="D1123" s="5" t="s">
        <v>458</v>
      </c>
      <c r="E1123" s="5">
        <v>2</v>
      </c>
      <c r="F1123" s="33">
        <v>3</v>
      </c>
      <c r="G1123" s="37">
        <v>5.2</v>
      </c>
      <c r="H1123" s="42">
        <f>(F1123*0.4*G1123)/1.055</f>
        <v>5.9146919431279636</v>
      </c>
      <c r="I1123" s="34">
        <f t="shared" si="71"/>
        <v>14.196000000000002</v>
      </c>
      <c r="J1123"/>
      <c r="K1123"/>
      <c r="L1123" s="26"/>
    </row>
    <row r="1124" spans="1:12" s="2" customFormat="1" x14ac:dyDescent="0.25">
      <c r="A1124" s="3" t="s">
        <v>1007</v>
      </c>
      <c r="B1124" s="4" t="s">
        <v>3366</v>
      </c>
      <c r="C1124" s="2" t="s">
        <v>3367</v>
      </c>
      <c r="D1124" s="2" t="s">
        <v>458</v>
      </c>
      <c r="E1124" s="2">
        <v>9</v>
      </c>
      <c r="F1124" s="32">
        <v>3</v>
      </c>
      <c r="G1124" s="17">
        <v>13</v>
      </c>
      <c r="H1124" s="41">
        <f>(F1124*3)/1.055</f>
        <v>8.5308056872037916</v>
      </c>
      <c r="I1124" s="34">
        <f t="shared" si="71"/>
        <v>35.49</v>
      </c>
      <c r="J1124" s="26"/>
      <c r="K1124" s="26"/>
      <c r="L1124" s="26"/>
    </row>
    <row r="1125" spans="1:12" s="2" customFormat="1" x14ac:dyDescent="0.25">
      <c r="A1125" s="7" t="s">
        <v>1007</v>
      </c>
      <c r="B1125" s="8" t="s">
        <v>3378</v>
      </c>
      <c r="C1125" s="5" t="s">
        <v>3379</v>
      </c>
      <c r="D1125" s="5" t="s">
        <v>458</v>
      </c>
      <c r="E1125" s="5">
        <v>6</v>
      </c>
      <c r="F1125" s="33">
        <v>3</v>
      </c>
      <c r="G1125" s="37">
        <v>5.2</v>
      </c>
      <c r="H1125" s="42">
        <f>(F1125*0.4*G1125)/1.055</f>
        <v>5.9146919431279636</v>
      </c>
      <c r="I1125" s="34">
        <f t="shared" si="71"/>
        <v>14.196000000000002</v>
      </c>
      <c r="J1125" s="26"/>
      <c r="K1125" s="26"/>
      <c r="L1125" s="26"/>
    </row>
    <row r="1126" spans="1:12" s="2" customFormat="1" x14ac:dyDescent="0.25">
      <c r="A1126" s="3" t="s">
        <v>1284</v>
      </c>
      <c r="B1126" s="4" t="s">
        <v>1291</v>
      </c>
      <c r="C1126" s="2" t="s">
        <v>1292</v>
      </c>
      <c r="D1126" s="2" t="s">
        <v>776</v>
      </c>
      <c r="E1126" s="2">
        <v>11</v>
      </c>
      <c r="F1126" s="32">
        <v>3</v>
      </c>
      <c r="G1126" s="17">
        <v>10.5</v>
      </c>
      <c r="H1126" s="41">
        <f>(F1126*G1126*0.25)/1.055</f>
        <v>7.4644549763033181</v>
      </c>
      <c r="I1126" s="34">
        <f t="shared" si="71"/>
        <v>28.665000000000003</v>
      </c>
      <c r="K1126"/>
      <c r="L1126"/>
    </row>
    <row r="1127" spans="1:12" s="2" customFormat="1" x14ac:dyDescent="0.25">
      <c r="A1127" s="3" t="s">
        <v>918</v>
      </c>
      <c r="B1127" s="4" t="s">
        <v>926</v>
      </c>
      <c r="C1127" s="2" t="s">
        <v>927</v>
      </c>
      <c r="D1127" s="2" t="s">
        <v>458</v>
      </c>
      <c r="E1127" s="2">
        <v>5</v>
      </c>
      <c r="F1127" s="32">
        <v>3</v>
      </c>
      <c r="G1127" s="17">
        <v>12</v>
      </c>
      <c r="H1127" s="41">
        <f>(F1127*G1127*0.25)/1.055</f>
        <v>8.5308056872037916</v>
      </c>
      <c r="I1127" s="34">
        <f t="shared" si="71"/>
        <v>32.76</v>
      </c>
      <c r="J1127" s="5"/>
      <c r="K1127"/>
      <c r="L1127" s="24"/>
    </row>
    <row r="1128" spans="1:12" s="2" customFormat="1" x14ac:dyDescent="0.25">
      <c r="A1128" s="7" t="s">
        <v>5</v>
      </c>
      <c r="B1128" s="8" t="s">
        <v>4514</v>
      </c>
      <c r="C1128" s="5" t="s">
        <v>4515</v>
      </c>
      <c r="D1128" s="5" t="s">
        <v>458</v>
      </c>
      <c r="E1128" s="5">
        <v>4</v>
      </c>
      <c r="F1128" s="33">
        <v>3</v>
      </c>
      <c r="G1128" s="37">
        <v>23.8</v>
      </c>
      <c r="H1128" s="42">
        <f>(F1128*G1128*0.4)/1.055</f>
        <v>27.071090047393369</v>
      </c>
      <c r="I1128" s="34">
        <f t="shared" si="71"/>
        <v>64.974000000000004</v>
      </c>
      <c r="J1128" s="5"/>
      <c r="K1128" s="26"/>
      <c r="L1128" s="26"/>
    </row>
    <row r="1129" spans="1:12" s="2" customFormat="1" x14ac:dyDescent="0.25">
      <c r="A1129" s="3" t="s">
        <v>1359</v>
      </c>
      <c r="B1129" s="4" t="s">
        <v>1360</v>
      </c>
      <c r="C1129" s="2" t="s">
        <v>1046</v>
      </c>
      <c r="D1129" s="2" t="s">
        <v>458</v>
      </c>
      <c r="E1129" s="2">
        <v>4</v>
      </c>
      <c r="F1129" s="32">
        <v>3</v>
      </c>
      <c r="G1129" s="17">
        <v>7.9</v>
      </c>
      <c r="H1129" s="41">
        <f>2*F1129</f>
        <v>6</v>
      </c>
      <c r="I1129" s="34">
        <f t="shared" si="71"/>
        <v>21.567000000000004</v>
      </c>
      <c r="J1129" s="5"/>
      <c r="K1129"/>
      <c r="L1129"/>
    </row>
    <row r="1130" spans="1:12" s="2" customFormat="1" x14ac:dyDescent="0.25">
      <c r="A1130" s="1" t="s">
        <v>1172</v>
      </c>
      <c r="B1130" s="6" t="s">
        <v>1508</v>
      </c>
      <c r="C1130" t="s">
        <v>694</v>
      </c>
      <c r="D1130" t="s">
        <v>425</v>
      </c>
      <c r="E1130">
        <v>8</v>
      </c>
      <c r="F1130" s="34">
        <v>3</v>
      </c>
      <c r="G1130" s="10">
        <v>5</v>
      </c>
      <c r="H1130" s="43">
        <f>(F1130*G1130*0.5)/1.055</f>
        <v>7.109004739336493</v>
      </c>
      <c r="I1130" s="34">
        <f t="shared" si="71"/>
        <v>13.65</v>
      </c>
      <c r="J1130"/>
      <c r="K1130"/>
      <c r="L1130"/>
    </row>
    <row r="1131" spans="1:12" s="2" customFormat="1" x14ac:dyDescent="0.25">
      <c r="A1131" s="1" t="s">
        <v>1060</v>
      </c>
      <c r="B1131" s="6" t="s">
        <v>3522</v>
      </c>
      <c r="C1131" t="s">
        <v>3523</v>
      </c>
      <c r="D1131" t="s">
        <v>458</v>
      </c>
      <c r="E1131">
        <v>6</v>
      </c>
      <c r="F1131" s="34">
        <v>3</v>
      </c>
      <c r="G1131" s="10">
        <v>17.5</v>
      </c>
      <c r="H1131" s="43">
        <f>(F1131*3)/1.055</f>
        <v>8.5308056872037916</v>
      </c>
      <c r="I1131" s="34">
        <f t="shared" si="71"/>
        <v>47.774999999999999</v>
      </c>
      <c r="J1131"/>
    </row>
    <row r="1132" spans="1:12" s="2" customFormat="1" x14ac:dyDescent="0.25">
      <c r="A1132" s="3" t="s">
        <v>1372</v>
      </c>
      <c r="B1132" s="4" t="s">
        <v>4420</v>
      </c>
      <c r="C1132" s="2" t="s">
        <v>4421</v>
      </c>
      <c r="D1132" s="2" t="s">
        <v>425</v>
      </c>
      <c r="E1132" s="2">
        <v>10</v>
      </c>
      <c r="F1132" s="32">
        <v>3</v>
      </c>
      <c r="G1132" s="17">
        <v>25.4</v>
      </c>
      <c r="H1132" s="41"/>
      <c r="I1132" s="34">
        <f t="shared" si="71"/>
        <v>69.341999999999999</v>
      </c>
      <c r="J1132" s="5"/>
      <c r="K1132"/>
      <c r="L1132"/>
    </row>
    <row r="1133" spans="1:12" s="2" customFormat="1" x14ac:dyDescent="0.25">
      <c r="A1133" s="25" t="s">
        <v>1296</v>
      </c>
      <c r="B1133" s="22" t="s">
        <v>4574</v>
      </c>
      <c r="C1133" s="23" t="s">
        <v>4575</v>
      </c>
      <c r="D1133" s="23" t="s">
        <v>458</v>
      </c>
      <c r="E1133" s="23">
        <v>5</v>
      </c>
      <c r="F1133" s="31">
        <v>3</v>
      </c>
      <c r="G1133" s="30">
        <v>7.5</v>
      </c>
      <c r="H1133" s="44">
        <f>(F1133*1)/1.055</f>
        <v>2.8436018957345972</v>
      </c>
      <c r="I1133" s="34">
        <f t="shared" si="71"/>
        <v>20.475000000000001</v>
      </c>
      <c r="K1133" s="5"/>
      <c r="L1133" s="5"/>
    </row>
    <row r="1134" spans="1:12" s="2" customFormat="1" x14ac:dyDescent="0.25">
      <c r="A1134" s="25" t="s">
        <v>1296</v>
      </c>
      <c r="B1134" s="22" t="s">
        <v>2243</v>
      </c>
      <c r="C1134" s="23" t="s">
        <v>2244</v>
      </c>
      <c r="D1134" s="23" t="s">
        <v>458</v>
      </c>
      <c r="E1134" s="23">
        <v>5</v>
      </c>
      <c r="F1134" s="31">
        <v>3</v>
      </c>
      <c r="G1134" s="30">
        <v>12</v>
      </c>
      <c r="H1134" s="44">
        <f>(F1134*1)/1.055</f>
        <v>2.8436018957345972</v>
      </c>
      <c r="I1134" s="34">
        <f t="shared" si="71"/>
        <v>32.76</v>
      </c>
      <c r="K1134" s="5"/>
      <c r="L1134" s="5"/>
    </row>
    <row r="1135" spans="1:12" s="2" customFormat="1" x14ac:dyDescent="0.25">
      <c r="A1135" s="3" t="s">
        <v>1296</v>
      </c>
      <c r="B1135" s="4" t="s">
        <v>4817</v>
      </c>
      <c r="C1135" s="2" t="s">
        <v>4818</v>
      </c>
      <c r="D1135" s="2" t="s">
        <v>458</v>
      </c>
      <c r="E1135" s="2">
        <v>4</v>
      </c>
      <c r="F1135" s="32">
        <v>3</v>
      </c>
      <c r="G1135" s="17">
        <v>14</v>
      </c>
      <c r="H1135" s="41">
        <f>(2*F1135)/1.055</f>
        <v>5.6872037914691944</v>
      </c>
      <c r="I1135" s="34">
        <f t="shared" si="71"/>
        <v>38.22</v>
      </c>
      <c r="K1135" s="26"/>
      <c r="L1135" s="26"/>
    </row>
    <row r="1136" spans="1:12" s="2" customFormat="1" x14ac:dyDescent="0.25">
      <c r="A1136" s="21" t="s">
        <v>1296</v>
      </c>
      <c r="B1136" s="22" t="s">
        <v>3100</v>
      </c>
      <c r="C1136" s="23" t="s">
        <v>3101</v>
      </c>
      <c r="D1136" s="23" t="s">
        <v>458</v>
      </c>
      <c r="E1136" s="23">
        <v>3</v>
      </c>
      <c r="F1136" s="31">
        <v>3</v>
      </c>
      <c r="G1136" s="30">
        <v>10</v>
      </c>
      <c r="H1136" s="40">
        <f>(F1136*2.5)/1.055</f>
        <v>7.109004739336493</v>
      </c>
      <c r="I1136" s="35">
        <f t="shared" si="71"/>
        <v>27.3</v>
      </c>
      <c r="J1136" s="23"/>
      <c r="K1136" s="23"/>
      <c r="L1136" s="23"/>
    </row>
    <row r="1137" spans="1:12" s="2" customFormat="1" x14ac:dyDescent="0.25">
      <c r="A1137" s="3" t="s">
        <v>1296</v>
      </c>
      <c r="B1137" s="4" t="s">
        <v>4921</v>
      </c>
      <c r="C1137" s="2" t="s">
        <v>4922</v>
      </c>
      <c r="D1137" s="2" t="s">
        <v>458</v>
      </c>
      <c r="E1137" s="2">
        <v>2</v>
      </c>
      <c r="F1137" s="32">
        <v>3</v>
      </c>
      <c r="G1137" s="17">
        <v>14</v>
      </c>
      <c r="H1137" s="41">
        <f>(2.5*F1137)/1.055</f>
        <v>7.109004739336493</v>
      </c>
      <c r="I1137" s="34">
        <f t="shared" si="71"/>
        <v>38.22</v>
      </c>
      <c r="K1137" s="23"/>
      <c r="L1137" s="23"/>
    </row>
    <row r="1138" spans="1:12" s="2" customFormat="1" x14ac:dyDescent="0.25">
      <c r="A1138" s="1" t="s">
        <v>1138</v>
      </c>
      <c r="B1138" s="6" t="s">
        <v>4598</v>
      </c>
      <c r="C1138" s="5" t="s">
        <v>4599</v>
      </c>
      <c r="D1138" s="5" t="s">
        <v>458</v>
      </c>
      <c r="E1138" s="5">
        <v>3</v>
      </c>
      <c r="F1138" s="34">
        <v>3</v>
      </c>
      <c r="G1138" s="10">
        <v>9.9499999999999993</v>
      </c>
      <c r="H1138" s="43">
        <f>(F1138*G1138*0.52)/1.055</f>
        <v>14.712796208530806</v>
      </c>
      <c r="I1138" s="34">
        <f t="shared" si="71"/>
        <v>27.163499999999999</v>
      </c>
      <c r="L1138" s="23"/>
    </row>
    <row r="1139" spans="1:12" s="2" customFormat="1" x14ac:dyDescent="0.25">
      <c r="A1139" s="25" t="s">
        <v>1138</v>
      </c>
      <c r="B1139" s="27" t="s">
        <v>4468</v>
      </c>
      <c r="C1139" s="24" t="s">
        <v>4469</v>
      </c>
      <c r="D1139" s="24" t="s">
        <v>425</v>
      </c>
      <c r="E1139" s="24">
        <v>7</v>
      </c>
      <c r="F1139" s="35">
        <v>3</v>
      </c>
      <c r="G1139" s="38">
        <v>9.99</v>
      </c>
      <c r="H1139" s="44">
        <f>(F1139*G1139*0.4)/1.055</f>
        <v>11.363033175355451</v>
      </c>
      <c r="I1139" s="35">
        <f t="shared" si="71"/>
        <v>27.2727</v>
      </c>
      <c r="J1139" s="23"/>
      <c r="K1139" s="23"/>
      <c r="L1139" s="23"/>
    </row>
    <row r="1140" spans="1:12" s="2" customFormat="1" x14ac:dyDescent="0.25">
      <c r="A1140" s="1" t="s">
        <v>1138</v>
      </c>
      <c r="B1140" s="6" t="s">
        <v>4590</v>
      </c>
      <c r="C1140" t="s">
        <v>4591</v>
      </c>
      <c r="D1140" t="s">
        <v>509</v>
      </c>
      <c r="E1140">
        <v>9</v>
      </c>
      <c r="F1140" s="34">
        <v>3</v>
      </c>
      <c r="G1140" s="10">
        <v>9.9499999999999993</v>
      </c>
      <c r="H1140" s="43">
        <f>(F1140*G1140*0.4)/1.055</f>
        <v>11.317535545023697</v>
      </c>
      <c r="I1140" s="34">
        <f t="shared" si="71"/>
        <v>27.163499999999999</v>
      </c>
    </row>
    <row r="1141" spans="1:12" s="2" customFormat="1" x14ac:dyDescent="0.25">
      <c r="A1141" s="3" t="s">
        <v>1138</v>
      </c>
      <c r="B1141" s="22" t="s">
        <v>2317</v>
      </c>
      <c r="C1141" s="23" t="s">
        <v>2318</v>
      </c>
      <c r="D1141" s="23" t="s">
        <v>458</v>
      </c>
      <c r="E1141" s="23">
        <v>3</v>
      </c>
      <c r="F1141" s="31">
        <v>3</v>
      </c>
      <c r="G1141" s="30">
        <v>9.9499999999999993</v>
      </c>
      <c r="H1141" s="41">
        <f>(F1141*G1141*0.25)/1.055</f>
        <v>7.0734597156398102</v>
      </c>
      <c r="I1141" s="34">
        <f t="shared" si="71"/>
        <v>27.163499999999999</v>
      </c>
    </row>
    <row r="1142" spans="1:12" s="2" customFormat="1" x14ac:dyDescent="0.25">
      <c r="A1142" s="21" t="s">
        <v>1293</v>
      </c>
      <c r="B1142" s="22" t="s">
        <v>4551</v>
      </c>
      <c r="C1142" s="23" t="s">
        <v>4552</v>
      </c>
      <c r="D1142" s="23" t="s">
        <v>425</v>
      </c>
      <c r="E1142" s="23">
        <v>3</v>
      </c>
      <c r="F1142" s="31">
        <v>3</v>
      </c>
      <c r="G1142" s="30">
        <v>6</v>
      </c>
      <c r="H1142" s="40">
        <f>(F1142*1)/1.055</f>
        <v>2.8436018957345972</v>
      </c>
      <c r="I1142" s="34">
        <f t="shared" si="71"/>
        <v>16.38</v>
      </c>
      <c r="J1142" s="24"/>
      <c r="K1142"/>
      <c r="L1142"/>
    </row>
    <row r="1143" spans="1:12" s="2" customFormat="1" x14ac:dyDescent="0.25">
      <c r="A1143" s="21" t="s">
        <v>1293</v>
      </c>
      <c r="B1143" s="22" t="s">
        <v>4553</v>
      </c>
      <c r="C1143" s="23" t="s">
        <v>4554</v>
      </c>
      <c r="D1143" s="23" t="s">
        <v>425</v>
      </c>
      <c r="E1143" s="23">
        <v>3</v>
      </c>
      <c r="F1143" s="31">
        <v>3</v>
      </c>
      <c r="G1143" s="30">
        <v>6</v>
      </c>
      <c r="H1143" s="40">
        <f>(F1143*1)/1.055</f>
        <v>2.8436018957345972</v>
      </c>
      <c r="I1143" s="34">
        <f t="shared" si="71"/>
        <v>16.38</v>
      </c>
      <c r="J1143" s="24"/>
      <c r="K1143"/>
      <c r="L1143"/>
    </row>
    <row r="1144" spans="1:12" s="2" customFormat="1" x14ac:dyDescent="0.25">
      <c r="A1144" s="21" t="s">
        <v>1293</v>
      </c>
      <c r="B1144" s="22" t="s">
        <v>4767</v>
      </c>
      <c r="C1144" s="23" t="s">
        <v>4768</v>
      </c>
      <c r="D1144" s="23" t="s">
        <v>458</v>
      </c>
      <c r="E1144" s="23">
        <v>5</v>
      </c>
      <c r="F1144" s="31">
        <v>3</v>
      </c>
      <c r="G1144" s="30">
        <v>4.99</v>
      </c>
      <c r="H1144" s="40">
        <f>(F1144*1.5)/1.055</f>
        <v>4.2654028436018958</v>
      </c>
      <c r="I1144" s="34">
        <f t="shared" si="71"/>
        <v>13.622700000000002</v>
      </c>
      <c r="J1144" s="23"/>
      <c r="K1144" s="23"/>
      <c r="L1144" s="23"/>
    </row>
    <row r="1145" spans="1:12" s="2" customFormat="1" x14ac:dyDescent="0.25">
      <c r="A1145" s="3" t="s">
        <v>186</v>
      </c>
      <c r="B1145" s="4" t="s">
        <v>187</v>
      </c>
      <c r="C1145" s="2" t="s">
        <v>188</v>
      </c>
      <c r="D1145" s="2" t="s">
        <v>189</v>
      </c>
      <c r="E1145" s="2">
        <v>10</v>
      </c>
      <c r="F1145" s="32">
        <v>3</v>
      </c>
      <c r="G1145" s="17">
        <v>6.95</v>
      </c>
      <c r="H1145" s="40"/>
      <c r="I1145" s="34">
        <f t="shared" si="71"/>
        <v>18.973500000000001</v>
      </c>
      <c r="J1145"/>
      <c r="K1145" s="23"/>
      <c r="L1145" s="23"/>
    </row>
    <row r="1146" spans="1:12" s="2" customFormat="1" x14ac:dyDescent="0.25">
      <c r="A1146" s="3" t="s">
        <v>3504</v>
      </c>
      <c r="B1146" s="4" t="s">
        <v>4402</v>
      </c>
      <c r="C1146" s="2" t="s">
        <v>3506</v>
      </c>
      <c r="D1146" s="2" t="s">
        <v>807</v>
      </c>
      <c r="E1146" s="2">
        <v>8</v>
      </c>
      <c r="F1146" s="32">
        <v>3</v>
      </c>
      <c r="G1146" s="17">
        <v>12</v>
      </c>
      <c r="H1146" s="41">
        <f>(F1146*2.5)/1.055</f>
        <v>7.109004739336493</v>
      </c>
      <c r="I1146" s="34"/>
    </row>
    <row r="1147" spans="1:12" s="2" customFormat="1" x14ac:dyDescent="0.25">
      <c r="A1147" s="25" t="s">
        <v>1325</v>
      </c>
      <c r="B1147" s="27" t="s">
        <v>2389</v>
      </c>
      <c r="C1147" s="24" t="s">
        <v>2390</v>
      </c>
      <c r="D1147" s="24" t="s">
        <v>425</v>
      </c>
      <c r="E1147" s="24">
        <v>10</v>
      </c>
      <c r="F1147" s="35">
        <v>3</v>
      </c>
      <c r="G1147" s="38">
        <v>14</v>
      </c>
      <c r="H1147" s="44">
        <f>(F1147*G1147*0.4)/1.055</f>
        <v>15.924170616113745</v>
      </c>
      <c r="I1147" s="35">
        <f>F1147*G1147*0.91</f>
        <v>38.22</v>
      </c>
      <c r="J1147" s="24"/>
      <c r="K1147" s="24"/>
      <c r="L1147" s="24"/>
    </row>
    <row r="1148" spans="1:12" s="2" customFormat="1" x14ac:dyDescent="0.25">
      <c r="A1148" s="3" t="s">
        <v>1574</v>
      </c>
      <c r="B1148" s="4" t="s">
        <v>3456</v>
      </c>
      <c r="C1148" s="23" t="s">
        <v>3457</v>
      </c>
      <c r="D1148" s="23" t="s">
        <v>807</v>
      </c>
      <c r="E1148" s="23">
        <v>12</v>
      </c>
      <c r="F1148" s="31">
        <v>3</v>
      </c>
      <c r="G1148" s="30">
        <v>16</v>
      </c>
      <c r="H1148" s="40"/>
      <c r="I1148" s="35"/>
      <c r="J1148" s="24"/>
      <c r="K1148" s="24"/>
      <c r="L1148"/>
    </row>
    <row r="1149" spans="1:12" s="2" customFormat="1" x14ac:dyDescent="0.25">
      <c r="A1149" s="7" t="s">
        <v>2412</v>
      </c>
      <c r="B1149" s="8" t="s">
        <v>5111</v>
      </c>
      <c r="C1149" s="5" t="s">
        <v>5112</v>
      </c>
      <c r="D1149" s="5" t="s">
        <v>473</v>
      </c>
      <c r="E1149" s="5">
        <v>9</v>
      </c>
      <c r="F1149" s="33">
        <v>3</v>
      </c>
      <c r="G1149" s="37">
        <v>4.95</v>
      </c>
      <c r="H1149" s="42">
        <f>(F1149*G1149*0.4)/1.055</f>
        <v>5.6303317535545041</v>
      </c>
      <c r="I1149" s="34">
        <f t="shared" ref="I1149:I1184" si="73">F1149*G1149*0.91</f>
        <v>13.513500000000002</v>
      </c>
      <c r="J1149"/>
      <c r="K1149"/>
      <c r="L1149"/>
    </row>
    <row r="1150" spans="1:12" s="2" customFormat="1" x14ac:dyDescent="0.25">
      <c r="A1150" s="21" t="s">
        <v>977</v>
      </c>
      <c r="B1150" s="22" t="s">
        <v>1928</v>
      </c>
      <c r="C1150" s="23" t="s">
        <v>2430</v>
      </c>
      <c r="D1150" s="23" t="s">
        <v>776</v>
      </c>
      <c r="E1150" s="23">
        <v>7</v>
      </c>
      <c r="F1150" s="31">
        <v>3</v>
      </c>
      <c r="G1150" s="30">
        <v>3.95</v>
      </c>
      <c r="H1150" s="40">
        <f>(F1150*G1150*0.25)/1.055</f>
        <v>2.8080568720379153</v>
      </c>
      <c r="I1150" s="34">
        <f t="shared" si="73"/>
        <v>10.783500000000002</v>
      </c>
      <c r="J1150"/>
      <c r="K1150"/>
      <c r="L1150"/>
    </row>
    <row r="1151" spans="1:12" s="2" customFormat="1" x14ac:dyDescent="0.25">
      <c r="A1151" s="3" t="s">
        <v>2441</v>
      </c>
      <c r="B1151" s="4" t="s">
        <v>2442</v>
      </c>
      <c r="C1151" s="2" t="s">
        <v>2443</v>
      </c>
      <c r="D1151" s="2" t="s">
        <v>425</v>
      </c>
      <c r="E1151" s="2">
        <v>11</v>
      </c>
      <c r="F1151" s="32">
        <v>3</v>
      </c>
      <c r="G1151" s="17">
        <v>11.9</v>
      </c>
      <c r="H1151" s="41">
        <f>(F1151*1.5)/1.055</f>
        <v>4.2654028436018958</v>
      </c>
      <c r="I1151" s="34">
        <f t="shared" si="73"/>
        <v>32.487000000000002</v>
      </c>
      <c r="J1151"/>
      <c r="K1151" s="5"/>
      <c r="L1151" s="5"/>
    </row>
    <row r="1152" spans="1:12" s="2" customFormat="1" x14ac:dyDescent="0.25">
      <c r="A1152" s="3" t="s">
        <v>2441</v>
      </c>
      <c r="B1152" s="4" t="s">
        <v>2446</v>
      </c>
      <c r="C1152" s="2" t="s">
        <v>2447</v>
      </c>
      <c r="D1152" s="2" t="s">
        <v>425</v>
      </c>
      <c r="E1152" s="2">
        <v>11</v>
      </c>
      <c r="F1152" s="32">
        <v>3</v>
      </c>
      <c r="G1152" s="17">
        <v>12</v>
      </c>
      <c r="H1152" s="41">
        <f>(F1152*1.5)/1.055</f>
        <v>4.2654028436018958</v>
      </c>
      <c r="I1152" s="34">
        <f t="shared" si="73"/>
        <v>32.76</v>
      </c>
      <c r="J1152"/>
      <c r="K1152"/>
      <c r="L1152"/>
    </row>
    <row r="1153" spans="1:12" s="2" customFormat="1" x14ac:dyDescent="0.25">
      <c r="A1153" s="3" t="s">
        <v>595</v>
      </c>
      <c r="B1153" s="4" t="s">
        <v>756</v>
      </c>
      <c r="C1153" s="2" t="s">
        <v>757</v>
      </c>
      <c r="D1153" s="2" t="s">
        <v>458</v>
      </c>
      <c r="E1153" s="2">
        <v>8</v>
      </c>
      <c r="F1153" s="32">
        <v>3</v>
      </c>
      <c r="G1153" s="17">
        <v>17</v>
      </c>
      <c r="H1153" s="41">
        <f>(F1153*G1153*0.25)/1.055</f>
        <v>12.085308056872039</v>
      </c>
      <c r="I1153" s="34">
        <f t="shared" si="73"/>
        <v>46.410000000000004</v>
      </c>
      <c r="J1153"/>
      <c r="K1153" s="5"/>
      <c r="L1153" s="5"/>
    </row>
    <row r="1154" spans="1:12" s="2" customFormat="1" x14ac:dyDescent="0.25">
      <c r="A1154" s="1" t="s">
        <v>1281</v>
      </c>
      <c r="B1154" s="6" t="s">
        <v>2479</v>
      </c>
      <c r="C1154" t="s">
        <v>4702</v>
      </c>
      <c r="D1154" t="s">
        <v>458</v>
      </c>
      <c r="E1154">
        <v>5</v>
      </c>
      <c r="F1154" s="34">
        <v>3</v>
      </c>
      <c r="G1154" s="10">
        <v>7</v>
      </c>
      <c r="H1154" s="43">
        <f>(F1154*G1154*0.5)/1.055</f>
        <v>9.9526066350710902</v>
      </c>
      <c r="I1154" s="34">
        <f t="shared" si="73"/>
        <v>19.11</v>
      </c>
      <c r="J1154" s="5"/>
      <c r="K1154"/>
      <c r="L1154"/>
    </row>
    <row r="1155" spans="1:12" s="2" customFormat="1" x14ac:dyDescent="0.25">
      <c r="A1155" s="1" t="s">
        <v>1194</v>
      </c>
      <c r="B1155" s="6" t="s">
        <v>1513</v>
      </c>
      <c r="C1155" t="s">
        <v>716</v>
      </c>
      <c r="D1155" t="s">
        <v>458</v>
      </c>
      <c r="E1155">
        <v>4</v>
      </c>
      <c r="F1155" s="34">
        <v>3</v>
      </c>
      <c r="G1155" s="10">
        <v>8.5</v>
      </c>
      <c r="H1155" s="42">
        <f>(F1155*G1155*0.4)/1.055</f>
        <v>9.6682464454976316</v>
      </c>
      <c r="I1155" s="34">
        <f t="shared" si="73"/>
        <v>23.205000000000002</v>
      </c>
    </row>
    <row r="1156" spans="1:12" s="2" customFormat="1" x14ac:dyDescent="0.25">
      <c r="A1156" s="3" t="s">
        <v>1124</v>
      </c>
      <c r="B1156" s="4" t="s">
        <v>1125</v>
      </c>
      <c r="C1156" s="2" t="s">
        <v>1126</v>
      </c>
      <c r="D1156" s="2" t="s">
        <v>425</v>
      </c>
      <c r="E1156" s="2">
        <v>7</v>
      </c>
      <c r="F1156" s="32">
        <v>3</v>
      </c>
      <c r="G1156" s="17">
        <v>8.9</v>
      </c>
      <c r="H1156" s="41">
        <f>(F1156*G1156*0.25)/1.055</f>
        <v>6.3270142180094799</v>
      </c>
      <c r="I1156" s="34">
        <f t="shared" si="73"/>
        <v>24.297000000000004</v>
      </c>
      <c r="J1156" s="5"/>
    </row>
    <row r="1157" spans="1:12" s="23" customFormat="1" x14ac:dyDescent="0.25">
      <c r="A1157" s="3" t="s">
        <v>1252</v>
      </c>
      <c r="B1157" s="4" t="s">
        <v>1254</v>
      </c>
      <c r="C1157" s="2" t="s">
        <v>1255</v>
      </c>
      <c r="D1157" s="2" t="s">
        <v>425</v>
      </c>
      <c r="E1157" s="2">
        <v>3</v>
      </c>
      <c r="F1157" s="32">
        <v>3</v>
      </c>
      <c r="G1157" s="17">
        <v>8.4</v>
      </c>
      <c r="H1157" s="41">
        <f>(F1157*G1157*0.25)/1.055</f>
        <v>5.9715639810426548</v>
      </c>
      <c r="I1157" s="34">
        <f t="shared" si="73"/>
        <v>22.932000000000002</v>
      </c>
      <c r="J1157" s="2"/>
      <c r="K1157" s="2"/>
      <c r="L1157" s="2"/>
    </row>
    <row r="1158" spans="1:12" s="2" customFormat="1" x14ac:dyDescent="0.25">
      <c r="A1158" s="3" t="s">
        <v>1206</v>
      </c>
      <c r="B1158" s="4" t="s">
        <v>3338</v>
      </c>
      <c r="C1158" s="2" t="s">
        <v>3339</v>
      </c>
      <c r="D1158" s="2" t="s">
        <v>458</v>
      </c>
      <c r="E1158" s="2">
        <v>5</v>
      </c>
      <c r="F1158" s="32">
        <v>3</v>
      </c>
      <c r="G1158" s="17">
        <v>15</v>
      </c>
      <c r="H1158" s="41">
        <f>(F1158*G1158*0.15)/1.07</f>
        <v>6.3084112149532707</v>
      </c>
      <c r="I1158" s="34">
        <f t="shared" si="73"/>
        <v>40.950000000000003</v>
      </c>
      <c r="J1158" s="84"/>
    </row>
    <row r="1159" spans="1:12" s="2" customFormat="1" x14ac:dyDescent="0.25">
      <c r="A1159" s="7" t="s">
        <v>1206</v>
      </c>
      <c r="B1159" s="8" t="s">
        <v>3945</v>
      </c>
      <c r="C1159" s="5" t="s">
        <v>3948</v>
      </c>
      <c r="D1159" s="5" t="s">
        <v>473</v>
      </c>
      <c r="E1159" s="5">
        <v>7</v>
      </c>
      <c r="F1159" s="33">
        <v>3</v>
      </c>
      <c r="G1159" s="37">
        <v>5.9</v>
      </c>
      <c r="H1159" s="42">
        <f>(F1159*G1159*0.5)/1.055</f>
        <v>8.3886255924170641</v>
      </c>
      <c r="I1159" s="34">
        <f t="shared" si="73"/>
        <v>16.107000000000003</v>
      </c>
    </row>
    <row r="1160" spans="1:12" s="2" customFormat="1" x14ac:dyDescent="0.25">
      <c r="A1160" s="7" t="s">
        <v>1206</v>
      </c>
      <c r="B1160" s="8" t="s">
        <v>3266</v>
      </c>
      <c r="C1160" s="5" t="s">
        <v>3267</v>
      </c>
      <c r="D1160" s="5" t="s">
        <v>458</v>
      </c>
      <c r="E1160" s="5">
        <v>5</v>
      </c>
      <c r="F1160" s="33">
        <v>3</v>
      </c>
      <c r="G1160" s="37">
        <v>10.9</v>
      </c>
      <c r="H1160" s="42">
        <f>(F1160*G1160*0.4)/1.055</f>
        <v>12.398104265402846</v>
      </c>
      <c r="I1160" s="36">
        <f t="shared" si="73"/>
        <v>29.757000000000005</v>
      </c>
      <c r="J1160" s="26"/>
      <c r="K1160" s="5"/>
      <c r="L1160" s="5"/>
    </row>
    <row r="1161" spans="1:12" s="2" customFormat="1" x14ac:dyDescent="0.25">
      <c r="A1161" s="1" t="s">
        <v>1206</v>
      </c>
      <c r="B1161" s="6" t="s">
        <v>1216</v>
      </c>
      <c r="C1161" s="5" t="s">
        <v>176</v>
      </c>
      <c r="D1161" s="5" t="s">
        <v>110</v>
      </c>
      <c r="E1161" s="5">
        <v>7</v>
      </c>
      <c r="F1161" s="33">
        <v>3</v>
      </c>
      <c r="G1161" s="37">
        <v>6</v>
      </c>
      <c r="H1161" s="43">
        <f>(F1161*G1161*0.4)/1.055</f>
        <v>6.8246445497630335</v>
      </c>
      <c r="I1161" s="34">
        <f t="shared" si="73"/>
        <v>16.38</v>
      </c>
      <c r="K1161" s="5"/>
      <c r="L1161" s="5"/>
    </row>
    <row r="1162" spans="1:12" s="2" customFormat="1" x14ac:dyDescent="0.25">
      <c r="A1162" s="7" t="s">
        <v>1206</v>
      </c>
      <c r="B1162" s="8" t="s">
        <v>1541</v>
      </c>
      <c r="C1162" s="5" t="s">
        <v>203</v>
      </c>
      <c r="D1162" s="5" t="s">
        <v>458</v>
      </c>
      <c r="E1162" s="5">
        <v>9</v>
      </c>
      <c r="F1162" s="33">
        <v>3</v>
      </c>
      <c r="G1162" s="37">
        <v>4.95</v>
      </c>
      <c r="H1162" s="42">
        <f>(F1162*G1162*0.4)/1.055</f>
        <v>5.6303317535545041</v>
      </c>
      <c r="I1162" s="34">
        <f t="shared" si="73"/>
        <v>13.513500000000002</v>
      </c>
    </row>
    <row r="1163" spans="1:12" s="2" customFormat="1" x14ac:dyDescent="0.25">
      <c r="A1163" s="3" t="s">
        <v>1358</v>
      </c>
      <c r="B1163" s="4" t="s">
        <v>3754</v>
      </c>
      <c r="C1163" s="2" t="s">
        <v>3753</v>
      </c>
      <c r="D1163" s="2" t="s">
        <v>458</v>
      </c>
      <c r="E1163" s="2">
        <v>4</v>
      </c>
      <c r="F1163" s="32">
        <v>3</v>
      </c>
      <c r="G1163" s="17">
        <v>17.5</v>
      </c>
      <c r="H1163" s="41">
        <f>(0.25*G1163*F1163)/1.055</f>
        <v>12.440758293838863</v>
      </c>
      <c r="I1163" s="34">
        <f t="shared" si="73"/>
        <v>47.774999999999999</v>
      </c>
      <c r="J1163"/>
    </row>
    <row r="1164" spans="1:12" s="2" customFormat="1" x14ac:dyDescent="0.25">
      <c r="A1164" s="1" t="s">
        <v>1230</v>
      </c>
      <c r="B1164" s="6" t="s">
        <v>2717</v>
      </c>
      <c r="C1164" t="s">
        <v>2718</v>
      </c>
      <c r="D1164" t="s">
        <v>807</v>
      </c>
      <c r="E1164">
        <v>9</v>
      </c>
      <c r="F1164" s="34">
        <v>3</v>
      </c>
      <c r="G1164" s="10">
        <v>24.5</v>
      </c>
      <c r="H1164" s="43">
        <f>(F1164*G1164*0.45)/1.055</f>
        <v>31.350710900473938</v>
      </c>
      <c r="I1164" s="34">
        <f t="shared" si="73"/>
        <v>66.885000000000005</v>
      </c>
      <c r="J1164"/>
      <c r="K1164"/>
      <c r="L1164"/>
    </row>
    <row r="1165" spans="1:12" s="2" customFormat="1" x14ac:dyDescent="0.25">
      <c r="A1165" s="1" t="s">
        <v>1311</v>
      </c>
      <c r="B1165" s="8" t="s">
        <v>5091</v>
      </c>
      <c r="C1165" s="5" t="s">
        <v>5092</v>
      </c>
      <c r="D1165" s="5" t="s">
        <v>473</v>
      </c>
      <c r="E1165" s="5">
        <v>9</v>
      </c>
      <c r="F1165" s="33">
        <v>3</v>
      </c>
      <c r="G1165" s="37">
        <v>6.1</v>
      </c>
      <c r="H1165" s="42">
        <f>(F1165*G1165*0.4)/1.055</f>
        <v>6.9383886255924168</v>
      </c>
      <c r="I1165" s="34">
        <f t="shared" si="73"/>
        <v>16.652999999999999</v>
      </c>
      <c r="J1165"/>
      <c r="K1165"/>
      <c r="L1165"/>
    </row>
    <row r="1166" spans="1:12" s="2" customFormat="1" x14ac:dyDescent="0.25">
      <c r="A1166" s="1" t="s">
        <v>1311</v>
      </c>
      <c r="B1166" s="8" t="s">
        <v>1313</v>
      </c>
      <c r="C1166" s="5" t="s">
        <v>53</v>
      </c>
      <c r="D1166" s="5" t="s">
        <v>473</v>
      </c>
      <c r="E1166" s="5">
        <v>11</v>
      </c>
      <c r="F1166" s="33">
        <v>3</v>
      </c>
      <c r="G1166" s="37">
        <v>6.3</v>
      </c>
      <c r="H1166" s="42">
        <f>(F1166*G1166*0.4)/1.055</f>
        <v>7.1658767772511851</v>
      </c>
      <c r="I1166" s="34">
        <f t="shared" si="73"/>
        <v>17.198999999999998</v>
      </c>
      <c r="J1166"/>
      <c r="K1166"/>
      <c r="L1166"/>
    </row>
    <row r="1167" spans="1:12" s="2" customFormat="1" x14ac:dyDescent="0.25">
      <c r="A1167" s="3" t="s">
        <v>1588</v>
      </c>
      <c r="B1167" s="4" t="s">
        <v>3746</v>
      </c>
      <c r="C1167" s="2" t="s">
        <v>3745</v>
      </c>
      <c r="D1167" s="2" t="s">
        <v>458</v>
      </c>
      <c r="E1167" s="2">
        <v>6</v>
      </c>
      <c r="F1167" s="32">
        <v>3</v>
      </c>
      <c r="G1167" s="17">
        <v>14</v>
      </c>
      <c r="H1167" s="41">
        <f>(F1167*G1167*0.15)/1.055</f>
        <v>5.971563981042654</v>
      </c>
      <c r="I1167" s="34">
        <f t="shared" si="73"/>
        <v>38.22</v>
      </c>
      <c r="J1167"/>
      <c r="K1167"/>
      <c r="L1167"/>
    </row>
    <row r="1168" spans="1:12" s="2" customFormat="1" x14ac:dyDescent="0.25">
      <c r="A1168" s="3" t="s">
        <v>295</v>
      </c>
      <c r="B1168" s="4" t="s">
        <v>3288</v>
      </c>
      <c r="C1168" s="2" t="s">
        <v>2008</v>
      </c>
      <c r="D1168" s="2" t="s">
        <v>458</v>
      </c>
      <c r="E1168" s="2">
        <v>5</v>
      </c>
      <c r="F1168" s="32">
        <v>3</v>
      </c>
      <c r="G1168" s="17">
        <v>14.9</v>
      </c>
      <c r="H1168" s="41">
        <f>(F1168*G1168*0.15)/1.055</f>
        <v>6.3554502369668251</v>
      </c>
      <c r="I1168" s="34">
        <f t="shared" si="73"/>
        <v>40.677000000000007</v>
      </c>
      <c r="J1168"/>
      <c r="K1168"/>
      <c r="L1168"/>
    </row>
    <row r="1169" spans="1:12" s="2" customFormat="1" x14ac:dyDescent="0.25">
      <c r="A1169" s="3" t="s">
        <v>295</v>
      </c>
      <c r="B1169" s="4" t="s">
        <v>2908</v>
      </c>
      <c r="C1169" s="2" t="s">
        <v>2909</v>
      </c>
      <c r="D1169" s="2" t="s">
        <v>458</v>
      </c>
      <c r="E1169" s="2">
        <v>5</v>
      </c>
      <c r="F1169" s="32">
        <v>3</v>
      </c>
      <c r="G1169" s="17">
        <v>18.899999999999999</v>
      </c>
      <c r="H1169" s="41">
        <f>(F1169*G1169*0.25)/1.055</f>
        <v>13.436018957345972</v>
      </c>
      <c r="I1169" s="34">
        <f t="shared" si="73"/>
        <v>51.597000000000001</v>
      </c>
      <c r="J1169"/>
      <c r="K1169"/>
      <c r="L1169"/>
    </row>
    <row r="1170" spans="1:12" s="2" customFormat="1" x14ac:dyDescent="0.25">
      <c r="A1170" s="3" t="s">
        <v>295</v>
      </c>
      <c r="B1170" s="4" t="s">
        <v>3298</v>
      </c>
      <c r="C1170" s="2" t="s">
        <v>3299</v>
      </c>
      <c r="D1170" s="2" t="s">
        <v>458</v>
      </c>
      <c r="E1170" s="2">
        <v>5</v>
      </c>
      <c r="F1170" s="32">
        <v>3</v>
      </c>
      <c r="G1170" s="17">
        <v>14.9</v>
      </c>
      <c r="H1170" s="41">
        <f>(F1170*G1170*0.15)/1.055</f>
        <v>6.3554502369668251</v>
      </c>
      <c r="I1170" s="34">
        <f t="shared" si="73"/>
        <v>40.677000000000007</v>
      </c>
      <c r="J1170"/>
      <c r="K1170"/>
      <c r="L1170"/>
    </row>
    <row r="1171" spans="1:12" s="2" customFormat="1" x14ac:dyDescent="0.25">
      <c r="A1171" s="21" t="s">
        <v>2914</v>
      </c>
      <c r="B1171" s="22" t="s">
        <v>4917</v>
      </c>
      <c r="C1171" s="23" t="s">
        <v>4918</v>
      </c>
      <c r="D1171" s="23" t="s">
        <v>458</v>
      </c>
      <c r="E1171" s="23">
        <v>4</v>
      </c>
      <c r="F1171" s="31">
        <v>3</v>
      </c>
      <c r="G1171" s="30">
        <v>18</v>
      </c>
      <c r="H1171" s="40">
        <f>(F1171*G1171*0.25)/1.055</f>
        <v>12.796208530805687</v>
      </c>
      <c r="I1171" s="34">
        <f t="shared" si="73"/>
        <v>49.14</v>
      </c>
      <c r="J1171"/>
      <c r="K1171"/>
      <c r="L1171"/>
    </row>
    <row r="1172" spans="1:12" s="23" customFormat="1" x14ac:dyDescent="0.25">
      <c r="A1172" s="21" t="s">
        <v>2930</v>
      </c>
      <c r="B1172" s="22" t="s">
        <v>2931</v>
      </c>
      <c r="C1172" s="23" t="s">
        <v>2932</v>
      </c>
      <c r="D1172" s="23" t="s">
        <v>425</v>
      </c>
      <c r="E1172" s="23">
        <v>8</v>
      </c>
      <c r="F1172" s="31">
        <v>3</v>
      </c>
      <c r="G1172" s="30">
        <v>19.899999999999999</v>
      </c>
      <c r="H1172" s="40">
        <f>(F1172*G1172*0.25)/1.055</f>
        <v>14.14691943127962</v>
      </c>
      <c r="I1172" s="34">
        <f t="shared" si="73"/>
        <v>54.326999999999998</v>
      </c>
      <c r="J1172" s="2"/>
      <c r="K1172" s="2"/>
      <c r="L1172" s="2"/>
    </row>
    <row r="1173" spans="1:12" s="23" customFormat="1" x14ac:dyDescent="0.25">
      <c r="A1173" s="3" t="s">
        <v>550</v>
      </c>
      <c r="B1173" s="4" t="s">
        <v>558</v>
      </c>
      <c r="C1173" s="2" t="s">
        <v>475</v>
      </c>
      <c r="D1173" s="2" t="s">
        <v>553</v>
      </c>
      <c r="E1173" s="2">
        <v>5</v>
      </c>
      <c r="F1173" s="32">
        <v>3</v>
      </c>
      <c r="G1173" s="17">
        <v>23</v>
      </c>
      <c r="H1173" s="41">
        <f>(F1173*3.2)/1.055</f>
        <v>9.0995260663507125</v>
      </c>
      <c r="I1173" s="34">
        <f t="shared" si="73"/>
        <v>62.79</v>
      </c>
      <c r="J1173" s="2"/>
      <c r="K1173" s="5"/>
      <c r="L1173" s="5"/>
    </row>
    <row r="1174" spans="1:12" s="23" customFormat="1" x14ac:dyDescent="0.25">
      <c r="A1174" s="3" t="s">
        <v>550</v>
      </c>
      <c r="B1174" s="4" t="s">
        <v>554</v>
      </c>
      <c r="C1174" s="2" t="s">
        <v>555</v>
      </c>
      <c r="D1174" s="2" t="s">
        <v>553</v>
      </c>
      <c r="E1174" s="2">
        <v>5</v>
      </c>
      <c r="F1174" s="32">
        <v>3</v>
      </c>
      <c r="G1174" s="17">
        <v>23</v>
      </c>
      <c r="H1174" s="41">
        <f>(F1174*3.2)/1.055</f>
        <v>9.0995260663507125</v>
      </c>
      <c r="I1174" s="34">
        <f t="shared" si="73"/>
        <v>62.79</v>
      </c>
      <c r="J1174" s="5"/>
      <c r="K1174" s="5"/>
      <c r="L1174" s="5"/>
    </row>
    <row r="1175" spans="1:12" s="23" customFormat="1" x14ac:dyDescent="0.25">
      <c r="A1175" s="3" t="s">
        <v>1575</v>
      </c>
      <c r="B1175" s="4" t="s">
        <v>2964</v>
      </c>
      <c r="C1175" s="2" t="s">
        <v>2965</v>
      </c>
      <c r="D1175" s="2" t="s">
        <v>425</v>
      </c>
      <c r="E1175" s="2">
        <v>5</v>
      </c>
      <c r="F1175" s="32">
        <v>3</v>
      </c>
      <c r="G1175" s="17">
        <v>14.9</v>
      </c>
      <c r="H1175" s="41">
        <f>(F1175*G1175*0.25)/1.055</f>
        <v>10.592417061611375</v>
      </c>
      <c r="I1175" s="34">
        <f t="shared" si="73"/>
        <v>40.677000000000007</v>
      </c>
      <c r="J1175" s="2"/>
      <c r="K1175" s="2"/>
      <c r="L1175" s="2"/>
    </row>
    <row r="1176" spans="1:12" s="2" customFormat="1" x14ac:dyDescent="0.25">
      <c r="A1176" s="3" t="s">
        <v>1575</v>
      </c>
      <c r="B1176" s="4" t="s">
        <v>2966</v>
      </c>
      <c r="C1176" s="2" t="s">
        <v>2967</v>
      </c>
      <c r="D1176" s="2" t="s">
        <v>458</v>
      </c>
      <c r="E1176" s="2">
        <v>6</v>
      </c>
      <c r="F1176" s="32">
        <v>3</v>
      </c>
      <c r="G1176" s="17">
        <v>15</v>
      </c>
      <c r="H1176" s="41">
        <f>(F1176*G1176*0.25)/1.055</f>
        <v>10.66350710900474</v>
      </c>
      <c r="I1176" s="34">
        <f t="shared" si="73"/>
        <v>40.950000000000003</v>
      </c>
    </row>
    <row r="1177" spans="1:12" s="2" customFormat="1" x14ac:dyDescent="0.25">
      <c r="A1177" s="7" t="s">
        <v>2970</v>
      </c>
      <c r="B1177" s="8" t="s">
        <v>3390</v>
      </c>
      <c r="C1177" s="5" t="s">
        <v>3391</v>
      </c>
      <c r="D1177" s="5" t="s">
        <v>458</v>
      </c>
      <c r="E1177" s="5">
        <v>6</v>
      </c>
      <c r="F1177" s="33">
        <v>3</v>
      </c>
      <c r="G1177" s="37">
        <v>11.95</v>
      </c>
      <c r="H1177" s="42">
        <f>(F1177*G1177*0.4)/1.055</f>
        <v>13.592417061611373</v>
      </c>
      <c r="I1177" s="36">
        <f t="shared" si="73"/>
        <v>32.623499999999993</v>
      </c>
      <c r="J1177" s="5"/>
      <c r="K1177" s="5"/>
      <c r="L1177" s="5"/>
    </row>
    <row r="1178" spans="1:12" s="2" customFormat="1" x14ac:dyDescent="0.25">
      <c r="A1178" s="7" t="s">
        <v>2970</v>
      </c>
      <c r="B1178" s="8" t="s">
        <v>3354</v>
      </c>
      <c r="C1178" s="5" t="s">
        <v>3355</v>
      </c>
      <c r="D1178" s="5" t="s">
        <v>458</v>
      </c>
      <c r="E1178" s="5">
        <v>6</v>
      </c>
      <c r="F1178" s="33">
        <v>3</v>
      </c>
      <c r="G1178" s="37">
        <v>19.899999999999999</v>
      </c>
      <c r="H1178" s="42">
        <f>(F1178*G1178*0.4)/1.055</f>
        <v>22.635071090047393</v>
      </c>
      <c r="I1178" s="36">
        <f t="shared" si="73"/>
        <v>54.326999999999998</v>
      </c>
      <c r="J1178" s="5"/>
      <c r="K1178" s="5"/>
      <c r="L1178" s="23"/>
    </row>
    <row r="1179" spans="1:12" s="2" customFormat="1" x14ac:dyDescent="0.25">
      <c r="A1179" s="3" t="s">
        <v>1585</v>
      </c>
      <c r="B1179" s="4" t="s">
        <v>1584</v>
      </c>
      <c r="C1179" s="2" t="s">
        <v>17</v>
      </c>
      <c r="D1179" s="2" t="s">
        <v>458</v>
      </c>
      <c r="E1179" s="2">
        <v>6</v>
      </c>
      <c r="F1179" s="32">
        <v>4</v>
      </c>
      <c r="G1179" s="17">
        <v>10</v>
      </c>
      <c r="H1179" s="41">
        <f>(F1179*G1179*0.25)/1.055</f>
        <v>9.4786729857819907</v>
      </c>
      <c r="I1179" s="34">
        <f t="shared" si="73"/>
        <v>36.4</v>
      </c>
      <c r="J1179"/>
      <c r="K1179"/>
      <c r="L1179"/>
    </row>
    <row r="1180" spans="1:12" s="2" customFormat="1" x14ac:dyDescent="0.25">
      <c r="A1180" s="7" t="s">
        <v>1007</v>
      </c>
      <c r="B1180" s="8" t="s">
        <v>4877</v>
      </c>
      <c r="C1180" s="5" t="s">
        <v>4878</v>
      </c>
      <c r="D1180" s="5" t="s">
        <v>1858</v>
      </c>
      <c r="E1180" s="5">
        <v>7</v>
      </c>
      <c r="F1180" s="33">
        <v>4</v>
      </c>
      <c r="G1180" s="37">
        <v>11.9</v>
      </c>
      <c r="H1180" s="42">
        <f>(F1180*0.4*G1180)/1.055</f>
        <v>18.047393364928915</v>
      </c>
      <c r="I1180" s="34">
        <f t="shared" si="73"/>
        <v>43.316000000000003</v>
      </c>
      <c r="J1180" s="26"/>
      <c r="K1180" s="26"/>
      <c r="L1180" s="26"/>
    </row>
    <row r="1181" spans="1:12" s="2" customFormat="1" x14ac:dyDescent="0.25">
      <c r="A1181" s="1" t="s">
        <v>1172</v>
      </c>
      <c r="B1181" s="6" t="s">
        <v>4636</v>
      </c>
      <c r="C1181" t="s">
        <v>4637</v>
      </c>
      <c r="D1181" t="s">
        <v>473</v>
      </c>
      <c r="E1181">
        <v>11</v>
      </c>
      <c r="F1181" s="34">
        <v>4</v>
      </c>
      <c r="G1181" s="10">
        <v>10</v>
      </c>
      <c r="H1181" s="43">
        <f>(F1181*G1181*0.4)/1.055</f>
        <v>15.165876777251185</v>
      </c>
      <c r="I1181" s="34">
        <f t="shared" si="73"/>
        <v>36.4</v>
      </c>
      <c r="K1181"/>
      <c r="L1181"/>
    </row>
    <row r="1182" spans="1:12" s="2" customFormat="1" x14ac:dyDescent="0.25">
      <c r="A1182" s="3" t="s">
        <v>1372</v>
      </c>
      <c r="B1182" s="4" t="s">
        <v>3589</v>
      </c>
      <c r="C1182" s="2" t="s">
        <v>3590</v>
      </c>
      <c r="D1182" s="2" t="s">
        <v>3184</v>
      </c>
      <c r="E1182" s="2">
        <v>10</v>
      </c>
      <c r="F1182" s="32">
        <v>4</v>
      </c>
      <c r="G1182" s="17">
        <v>14</v>
      </c>
      <c r="H1182" s="41">
        <f>(F1182*G1182*0.25)/1.055</f>
        <v>13.270142180094787</v>
      </c>
      <c r="I1182" s="34">
        <f t="shared" si="73"/>
        <v>50.96</v>
      </c>
      <c r="J1182" s="5"/>
      <c r="K1182" s="5"/>
      <c r="L1182" s="5"/>
    </row>
    <row r="1183" spans="1:12" s="2" customFormat="1" x14ac:dyDescent="0.25">
      <c r="A1183" s="3" t="s">
        <v>1296</v>
      </c>
      <c r="B1183" s="4" t="s">
        <v>1132</v>
      </c>
      <c r="C1183" s="2" t="s">
        <v>1133</v>
      </c>
      <c r="D1183" s="2" t="s">
        <v>458</v>
      </c>
      <c r="E1183" s="2">
        <v>3</v>
      </c>
      <c r="F1183" s="32">
        <v>4</v>
      </c>
      <c r="G1183" s="17">
        <v>12.5</v>
      </c>
      <c r="H1183" s="41">
        <f>(G1183*0.25*F1183)/1.055</f>
        <v>11.848341232227488</v>
      </c>
      <c r="I1183" s="34">
        <f t="shared" si="73"/>
        <v>45.5</v>
      </c>
      <c r="K1183" s="5"/>
      <c r="L1183" s="5"/>
    </row>
    <row r="1184" spans="1:12" s="2" customFormat="1" x14ac:dyDescent="0.25">
      <c r="A1184" s="3" t="s">
        <v>1296</v>
      </c>
      <c r="B1184" s="4" t="s">
        <v>2221</v>
      </c>
      <c r="C1184" s="2" t="s">
        <v>2222</v>
      </c>
      <c r="D1184" s="2" t="s">
        <v>458</v>
      </c>
      <c r="E1184" s="2">
        <v>6</v>
      </c>
      <c r="F1184" s="32">
        <v>4</v>
      </c>
      <c r="G1184" s="17">
        <v>13</v>
      </c>
      <c r="H1184" s="41">
        <f>(2.5*F1184)/1.055</f>
        <v>9.4786729857819907</v>
      </c>
      <c r="I1184" s="34">
        <f t="shared" si="73"/>
        <v>47.32</v>
      </c>
      <c r="J1184"/>
      <c r="K1184" s="5"/>
      <c r="L1184" s="5"/>
    </row>
    <row r="1185" spans="1:12" s="2" customFormat="1" x14ac:dyDescent="0.25">
      <c r="A1185" s="1" t="s">
        <v>1138</v>
      </c>
      <c r="B1185" s="6" t="s">
        <v>4538</v>
      </c>
      <c r="C1185" t="s">
        <v>4539</v>
      </c>
      <c r="D1185" t="s">
        <v>458</v>
      </c>
      <c r="E1185">
        <v>6</v>
      </c>
      <c r="F1185" s="34">
        <v>4</v>
      </c>
      <c r="G1185" s="10">
        <v>9.9499999999999993</v>
      </c>
      <c r="H1185" s="43">
        <f>(F1185*G1185*0.4)/1.055</f>
        <v>15.09004739336493</v>
      </c>
      <c r="I1185" s="34"/>
    </row>
    <row r="1186" spans="1:12" s="2" customFormat="1" x14ac:dyDescent="0.25">
      <c r="A1186" s="1" t="s">
        <v>1138</v>
      </c>
      <c r="B1186" s="6" t="s">
        <v>991</v>
      </c>
      <c r="C1186" t="s">
        <v>992</v>
      </c>
      <c r="D1186" t="s">
        <v>458</v>
      </c>
      <c r="E1186">
        <v>4</v>
      </c>
      <c r="F1186" s="34">
        <v>4</v>
      </c>
      <c r="G1186" s="10">
        <v>8.9499999999999993</v>
      </c>
      <c r="H1186" s="43">
        <f>(F1186*G1186*0.52)/1.055</f>
        <v>17.645497630331754</v>
      </c>
      <c r="I1186" s="34">
        <f t="shared" ref="I1186:I1205" si="74">F1186*G1186*0.91</f>
        <v>32.577999999999996</v>
      </c>
      <c r="L1186" s="23"/>
    </row>
    <row r="1187" spans="1:12" s="2" customFormat="1" x14ac:dyDescent="0.25">
      <c r="A1187" s="3" t="s">
        <v>1615</v>
      </c>
      <c r="B1187" s="4" t="s">
        <v>4572</v>
      </c>
      <c r="C1187" s="2" t="s">
        <v>4573</v>
      </c>
      <c r="D1187" s="2" t="s">
        <v>458</v>
      </c>
      <c r="E1187" s="2">
        <v>2</v>
      </c>
      <c r="F1187" s="32">
        <v>4</v>
      </c>
      <c r="G1187" s="17">
        <v>11</v>
      </c>
      <c r="H1187" s="41">
        <f>(F1187*2)/1.055</f>
        <v>7.5829383886255926</v>
      </c>
      <c r="I1187" s="34">
        <f t="shared" si="74"/>
        <v>40.04</v>
      </c>
      <c r="J1187" s="23"/>
    </row>
    <row r="1188" spans="1:12" s="2" customFormat="1" x14ac:dyDescent="0.25">
      <c r="A1188" s="3" t="s">
        <v>568</v>
      </c>
      <c r="B1188" s="4" t="s">
        <v>4053</v>
      </c>
      <c r="C1188" s="2" t="s">
        <v>4054</v>
      </c>
      <c r="D1188" s="2" t="s">
        <v>458</v>
      </c>
      <c r="E1188" s="2">
        <v>5</v>
      </c>
      <c r="F1188" s="32">
        <v>4</v>
      </c>
      <c r="G1188" s="17">
        <v>12</v>
      </c>
      <c r="H1188" s="41"/>
      <c r="I1188" s="34">
        <f t="shared" si="74"/>
        <v>43.68</v>
      </c>
      <c r="J1188"/>
    </row>
    <row r="1189" spans="1:12" s="2" customFormat="1" x14ac:dyDescent="0.25">
      <c r="A1189" s="7" t="s">
        <v>2412</v>
      </c>
      <c r="B1189" s="8" t="s">
        <v>2416</v>
      </c>
      <c r="C1189" s="5" t="s">
        <v>2417</v>
      </c>
      <c r="D1189" s="5" t="s">
        <v>473</v>
      </c>
      <c r="E1189" s="5">
        <v>10</v>
      </c>
      <c r="F1189" s="33">
        <v>4</v>
      </c>
      <c r="G1189" s="37">
        <v>5.5</v>
      </c>
      <c r="H1189" s="42">
        <f>(F1189*G1189*0.4)/1.055</f>
        <v>8.3412322274881525</v>
      </c>
      <c r="I1189" s="34">
        <f t="shared" si="74"/>
        <v>20.02</v>
      </c>
      <c r="J1189"/>
      <c r="K1189"/>
      <c r="L1189"/>
    </row>
    <row r="1190" spans="1:12" s="2" customFormat="1" x14ac:dyDescent="0.25">
      <c r="A1190" s="3" t="s">
        <v>2437</v>
      </c>
      <c r="B1190" s="4" t="s">
        <v>3761</v>
      </c>
      <c r="C1190" s="2" t="s">
        <v>3762</v>
      </c>
      <c r="D1190" s="2" t="s">
        <v>189</v>
      </c>
      <c r="E1190" s="2">
        <v>12</v>
      </c>
      <c r="F1190" s="32">
        <v>4</v>
      </c>
      <c r="G1190" s="17">
        <v>49.9</v>
      </c>
      <c r="H1190" s="41">
        <f>(F1190*10)/1.055</f>
        <v>37.914691943127963</v>
      </c>
      <c r="I1190" s="34">
        <f t="shared" si="74"/>
        <v>181.636</v>
      </c>
      <c r="J1190"/>
      <c r="K1190" s="5"/>
      <c r="L1190" s="5"/>
    </row>
    <row r="1191" spans="1:12" s="23" customFormat="1" x14ac:dyDescent="0.25">
      <c r="A1191" s="1" t="s">
        <v>1259</v>
      </c>
      <c r="B1191" s="6" t="s">
        <v>1260</v>
      </c>
      <c r="C1191" t="s">
        <v>1261</v>
      </c>
      <c r="D1191" t="s">
        <v>458</v>
      </c>
      <c r="E1191">
        <v>3</v>
      </c>
      <c r="F1191" s="34">
        <v>4</v>
      </c>
      <c r="G1191" s="10">
        <v>10.95</v>
      </c>
      <c r="H1191" s="43">
        <f>(F1191*G1191*0.5)/1.055</f>
        <v>20.75829383886256</v>
      </c>
      <c r="I1191" s="34">
        <f t="shared" si="74"/>
        <v>39.857999999999997</v>
      </c>
      <c r="J1191"/>
      <c r="K1191"/>
      <c r="L1191"/>
    </row>
    <row r="1192" spans="1:12" s="23" customFormat="1" x14ac:dyDescent="0.25">
      <c r="A1192" s="1" t="s">
        <v>1281</v>
      </c>
      <c r="B1192" s="6" t="s">
        <v>5077</v>
      </c>
      <c r="C1192" t="s">
        <v>5078</v>
      </c>
      <c r="D1192" t="s">
        <v>458</v>
      </c>
      <c r="E1192">
        <v>5</v>
      </c>
      <c r="F1192" s="34">
        <v>4</v>
      </c>
      <c r="G1192" s="10">
        <v>3.5</v>
      </c>
      <c r="H1192" s="43">
        <f>(F1192*G1192*0.5)/1.055</f>
        <v>6.6350710900473935</v>
      </c>
      <c r="I1192" s="34">
        <f t="shared" si="74"/>
        <v>12.74</v>
      </c>
      <c r="J1192" s="5"/>
      <c r="K1192"/>
      <c r="L1192"/>
    </row>
    <row r="1193" spans="1:12" s="2" customFormat="1" x14ac:dyDescent="0.25">
      <c r="A1193" s="1" t="s">
        <v>1281</v>
      </c>
      <c r="B1193" s="6" t="s">
        <v>5081</v>
      </c>
      <c r="C1193" t="s">
        <v>5082</v>
      </c>
      <c r="D1193" t="s">
        <v>425</v>
      </c>
      <c r="E1193">
        <v>9</v>
      </c>
      <c r="F1193" s="34">
        <v>4</v>
      </c>
      <c r="G1193" s="10">
        <v>3.5</v>
      </c>
      <c r="H1193" s="43">
        <f>(F1193*G1193*0.5)/1.055</f>
        <v>6.6350710900473935</v>
      </c>
      <c r="I1193" s="34">
        <f t="shared" si="74"/>
        <v>12.74</v>
      </c>
    </row>
    <row r="1194" spans="1:12" s="2" customFormat="1" x14ac:dyDescent="0.25">
      <c r="A1194" s="3" t="s">
        <v>1252</v>
      </c>
      <c r="B1194" s="4" t="s">
        <v>3469</v>
      </c>
      <c r="C1194" s="2" t="s">
        <v>3470</v>
      </c>
      <c r="D1194" s="2" t="s">
        <v>463</v>
      </c>
      <c r="E1194" s="2">
        <v>8</v>
      </c>
      <c r="F1194" s="32">
        <v>4</v>
      </c>
      <c r="G1194" s="17">
        <v>13.9</v>
      </c>
      <c r="H1194" s="41">
        <f>(F1194*G1194*0.25)/1.055</f>
        <v>13.175355450236967</v>
      </c>
      <c r="I1194" s="34">
        <f t="shared" si="74"/>
        <v>50.596000000000004</v>
      </c>
    </row>
    <row r="1195" spans="1:12" s="2" customFormat="1" x14ac:dyDescent="0.25">
      <c r="A1195" s="3" t="s">
        <v>1206</v>
      </c>
      <c r="B1195" s="4" t="s">
        <v>3727</v>
      </c>
      <c r="C1195" s="2" t="s">
        <v>3728</v>
      </c>
      <c r="D1195" s="2" t="s">
        <v>458</v>
      </c>
      <c r="E1195" s="2">
        <v>6</v>
      </c>
      <c r="F1195" s="32">
        <v>4</v>
      </c>
      <c r="G1195" s="17">
        <v>19.5</v>
      </c>
      <c r="H1195" s="41">
        <f>(F1195*G1195*0.25)/1.055</f>
        <v>18.483412322274884</v>
      </c>
      <c r="I1195" s="34">
        <f t="shared" si="74"/>
        <v>70.98</v>
      </c>
    </row>
    <row r="1196" spans="1:12" s="2" customFormat="1" x14ac:dyDescent="0.25">
      <c r="A1196" s="3" t="s">
        <v>1206</v>
      </c>
      <c r="B1196" s="4" t="s">
        <v>2582</v>
      </c>
      <c r="C1196" s="2" t="s">
        <v>2583</v>
      </c>
      <c r="D1196" s="2" t="s">
        <v>458</v>
      </c>
      <c r="E1196" s="2">
        <v>5</v>
      </c>
      <c r="F1196" s="32">
        <v>4</v>
      </c>
      <c r="G1196" s="17">
        <v>15</v>
      </c>
      <c r="H1196" s="41">
        <f>(F1196*G1196*0.25)/1.055</f>
        <v>14.218009478672986</v>
      </c>
      <c r="I1196" s="34">
        <f t="shared" si="74"/>
        <v>54.6</v>
      </c>
      <c r="J1196"/>
    </row>
    <row r="1197" spans="1:12" s="2" customFormat="1" x14ac:dyDescent="0.25">
      <c r="A1197" s="3" t="s">
        <v>1539</v>
      </c>
      <c r="B1197" s="4" t="s">
        <v>106</v>
      </c>
      <c r="C1197" s="2" t="s">
        <v>107</v>
      </c>
      <c r="D1197" s="2" t="s">
        <v>473</v>
      </c>
      <c r="E1197" s="2">
        <v>6</v>
      </c>
      <c r="F1197" s="32">
        <v>4</v>
      </c>
      <c r="G1197" s="17">
        <v>4</v>
      </c>
      <c r="H1197" s="41">
        <f>(F1197*G1197*0.25)/1.055</f>
        <v>3.7914691943127963</v>
      </c>
      <c r="I1197" s="34">
        <f t="shared" si="74"/>
        <v>14.56</v>
      </c>
      <c r="J1197"/>
    </row>
    <row r="1198" spans="1:12" s="2" customFormat="1" x14ac:dyDescent="0.25">
      <c r="A1198" s="3" t="s">
        <v>1206</v>
      </c>
      <c r="B1198" s="4" t="s">
        <v>2601</v>
      </c>
      <c r="C1198" s="2" t="s">
        <v>198</v>
      </c>
      <c r="D1198" s="2" t="s">
        <v>458</v>
      </c>
      <c r="E1198" s="2">
        <v>6</v>
      </c>
      <c r="F1198" s="32">
        <v>4</v>
      </c>
      <c r="G1198" s="17">
        <v>12</v>
      </c>
      <c r="H1198" s="41">
        <f>(F1198*2)/1.055</f>
        <v>7.5829383886255926</v>
      </c>
      <c r="I1198" s="34">
        <f t="shared" si="74"/>
        <v>43.68</v>
      </c>
      <c r="K1198"/>
      <c r="L1198"/>
    </row>
    <row r="1199" spans="1:12" s="2" customFormat="1" x14ac:dyDescent="0.25">
      <c r="A1199" s="7" t="s">
        <v>1206</v>
      </c>
      <c r="B1199" s="8" t="s">
        <v>4143</v>
      </c>
      <c r="C1199" s="5" t="s">
        <v>4144</v>
      </c>
      <c r="D1199" s="5" t="s">
        <v>425</v>
      </c>
      <c r="E1199" s="5">
        <v>3</v>
      </c>
      <c r="F1199" s="33">
        <v>4</v>
      </c>
      <c r="G1199" s="37">
        <v>7.2</v>
      </c>
      <c r="H1199" s="42">
        <f>(F1199*G1199*0.4)/1.055</f>
        <v>10.919431279620856</v>
      </c>
      <c r="I1199" s="34">
        <f t="shared" si="74"/>
        <v>26.208000000000002</v>
      </c>
    </row>
    <row r="1200" spans="1:12" s="2" customFormat="1" x14ac:dyDescent="0.25">
      <c r="A1200" s="3" t="s">
        <v>1539</v>
      </c>
      <c r="B1200" s="4" t="s">
        <v>3735</v>
      </c>
      <c r="C1200" s="2" t="s">
        <v>3736</v>
      </c>
      <c r="D1200" s="2" t="s">
        <v>473</v>
      </c>
      <c r="E1200" s="2">
        <v>6</v>
      </c>
      <c r="F1200" s="32">
        <v>4</v>
      </c>
      <c r="G1200" s="17">
        <v>4.9000000000000004</v>
      </c>
      <c r="H1200" s="41">
        <f>(F1200*G1200*0.25)/1.055</f>
        <v>4.6445497630331758</v>
      </c>
      <c r="I1200" s="34">
        <f t="shared" si="74"/>
        <v>17.836000000000002</v>
      </c>
    </row>
    <row r="1201" spans="1:12" s="2" customFormat="1" x14ac:dyDescent="0.25">
      <c r="A1201" s="3" t="s">
        <v>1322</v>
      </c>
      <c r="B1201" s="4" t="s">
        <v>362</v>
      </c>
      <c r="C1201" s="2" t="s">
        <v>363</v>
      </c>
      <c r="D1201" s="2" t="s">
        <v>582</v>
      </c>
      <c r="E1201" s="2">
        <v>9</v>
      </c>
      <c r="F1201" s="32">
        <v>4</v>
      </c>
      <c r="G1201" s="17">
        <v>15</v>
      </c>
      <c r="H1201" s="41">
        <f>(F1201*G1201*0.1)/1.055</f>
        <v>5.6872037914691944</v>
      </c>
      <c r="I1201" s="34">
        <f t="shared" si="74"/>
        <v>54.6</v>
      </c>
      <c r="J1201"/>
      <c r="K1201"/>
      <c r="L1201"/>
    </row>
    <row r="1202" spans="1:12" s="2" customFormat="1" x14ac:dyDescent="0.25">
      <c r="A1202" s="3" t="s">
        <v>1358</v>
      </c>
      <c r="B1202" s="4" t="s">
        <v>2663</v>
      </c>
      <c r="C1202" s="2" t="s">
        <v>2664</v>
      </c>
      <c r="D1202" s="2" t="s">
        <v>458</v>
      </c>
      <c r="E1202" s="2">
        <v>5</v>
      </c>
      <c r="F1202" s="32">
        <v>4</v>
      </c>
      <c r="G1202" s="17">
        <v>13.57</v>
      </c>
      <c r="H1202" s="41">
        <f>(2*F1202)/1.055</f>
        <v>7.5829383886255926</v>
      </c>
      <c r="I1202" s="34">
        <f t="shared" si="74"/>
        <v>49.394800000000004</v>
      </c>
    </row>
    <row r="1203" spans="1:12" s="2" customFormat="1" x14ac:dyDescent="0.25">
      <c r="A1203" s="3" t="s">
        <v>387</v>
      </c>
      <c r="B1203" s="4" t="s">
        <v>761</v>
      </c>
      <c r="C1203" s="2" t="s">
        <v>762</v>
      </c>
      <c r="D1203" s="2" t="s">
        <v>458</v>
      </c>
      <c r="E1203" s="2">
        <v>6</v>
      </c>
      <c r="F1203" s="32">
        <v>4</v>
      </c>
      <c r="G1203" s="17">
        <v>14.95</v>
      </c>
      <c r="H1203" s="41">
        <f>(F1203*G1203*0.25)/1.055</f>
        <v>14.170616113744076</v>
      </c>
      <c r="I1203" s="34">
        <f t="shared" si="74"/>
        <v>54.417999999999999</v>
      </c>
    </row>
    <row r="1204" spans="1:12" s="2" customFormat="1" x14ac:dyDescent="0.25">
      <c r="A1204" s="3" t="s">
        <v>3599</v>
      </c>
      <c r="B1204" s="4" t="s">
        <v>2647</v>
      </c>
      <c r="C1204" s="2" t="s">
        <v>2648</v>
      </c>
      <c r="D1204" s="2" t="s">
        <v>425</v>
      </c>
      <c r="E1204" s="2">
        <v>10</v>
      </c>
      <c r="F1204" s="32">
        <v>4</v>
      </c>
      <c r="G1204" s="17">
        <v>11.9</v>
      </c>
      <c r="H1204" s="41">
        <f>(F1204*G1204*0.25)/1.055</f>
        <v>11.279620853080569</v>
      </c>
      <c r="I1204" s="34">
        <f t="shared" si="74"/>
        <v>43.316000000000003</v>
      </c>
      <c r="L1204"/>
    </row>
    <row r="1205" spans="1:12" s="2" customFormat="1" x14ac:dyDescent="0.25">
      <c r="A1205" s="3" t="s">
        <v>3444</v>
      </c>
      <c r="B1205" s="4" t="s">
        <v>3445</v>
      </c>
      <c r="C1205" s="2" t="s">
        <v>3446</v>
      </c>
      <c r="D1205" s="2" t="s">
        <v>3184</v>
      </c>
      <c r="E1205" s="2">
        <v>7</v>
      </c>
      <c r="F1205" s="32">
        <v>4</v>
      </c>
      <c r="G1205" s="17">
        <v>1.5</v>
      </c>
      <c r="H1205" s="41">
        <f>(F1205*0.75)/1.055</f>
        <v>2.8436018957345972</v>
      </c>
      <c r="I1205" s="34">
        <f t="shared" si="74"/>
        <v>5.46</v>
      </c>
      <c r="J1205"/>
      <c r="K1205"/>
      <c r="L1205"/>
    </row>
    <row r="1206" spans="1:12" s="2" customFormat="1" x14ac:dyDescent="0.25">
      <c r="A1206" s="3" t="s">
        <v>3444</v>
      </c>
      <c r="B1206" s="4" t="s">
        <v>4123</v>
      </c>
      <c r="C1206" s="2" t="s">
        <v>4124</v>
      </c>
      <c r="F1206" s="32">
        <v>4</v>
      </c>
      <c r="G1206" s="17">
        <v>1.5</v>
      </c>
      <c r="H1206" s="41">
        <f>(F1206*0.75)/1.055</f>
        <v>2.8436018957345972</v>
      </c>
      <c r="I1206" s="34"/>
      <c r="J1206"/>
      <c r="K1206"/>
      <c r="L1206"/>
    </row>
    <row r="1207" spans="1:12" x14ac:dyDescent="0.25">
      <c r="A1207" s="3" t="s">
        <v>1378</v>
      </c>
      <c r="B1207" s="4" t="s">
        <v>1379</v>
      </c>
      <c r="C1207" s="2" t="s">
        <v>1380</v>
      </c>
      <c r="D1207" s="2" t="s">
        <v>458</v>
      </c>
      <c r="E1207" s="2">
        <v>3</v>
      </c>
      <c r="F1207" s="32">
        <v>4</v>
      </c>
      <c r="G1207" s="17">
        <v>11.43</v>
      </c>
      <c r="H1207" s="41">
        <f>2*F1207</f>
        <v>8</v>
      </c>
      <c r="I1207" s="34">
        <f t="shared" ref="I1207:I1238" si="75">F1207*G1207*0.91</f>
        <v>41.605200000000004</v>
      </c>
      <c r="J1207" s="23"/>
      <c r="K1207" s="23"/>
      <c r="L1207" s="23"/>
    </row>
    <row r="1208" spans="1:12" x14ac:dyDescent="0.25">
      <c r="A1208" s="3" t="s">
        <v>1575</v>
      </c>
      <c r="B1208" s="4" t="s">
        <v>4911</v>
      </c>
      <c r="C1208" s="2" t="s">
        <v>198</v>
      </c>
      <c r="D1208" s="2" t="s">
        <v>425</v>
      </c>
      <c r="E1208" s="2">
        <v>5</v>
      </c>
      <c r="F1208" s="32">
        <v>4</v>
      </c>
      <c r="G1208" s="17">
        <v>12</v>
      </c>
      <c r="H1208" s="41">
        <f>(F1208*G1208*0.25)/1.055</f>
        <v>11.374407582938389</v>
      </c>
      <c r="I1208" s="34">
        <f t="shared" si="75"/>
        <v>43.68</v>
      </c>
      <c r="J1208" s="2"/>
      <c r="K1208" s="2"/>
      <c r="L1208" s="2"/>
    </row>
    <row r="1209" spans="1:12" x14ac:dyDescent="0.25">
      <c r="A1209" s="7" t="s">
        <v>1007</v>
      </c>
      <c r="B1209" s="8" t="s">
        <v>1848</v>
      </c>
      <c r="C1209" s="5" t="s">
        <v>1849</v>
      </c>
      <c r="D1209" s="5" t="s">
        <v>458</v>
      </c>
      <c r="E1209" s="5">
        <v>2</v>
      </c>
      <c r="F1209" s="33">
        <v>5</v>
      </c>
      <c r="G1209" s="37">
        <v>5.2</v>
      </c>
      <c r="H1209" s="42">
        <f>(F1209*0.4*G1209)/1.055</f>
        <v>9.8578199052132707</v>
      </c>
      <c r="I1209" s="34">
        <f t="shared" si="75"/>
        <v>23.66</v>
      </c>
      <c r="J1209" s="26"/>
      <c r="K1209" s="26"/>
      <c r="L1209" s="26"/>
    </row>
    <row r="1210" spans="1:12" x14ac:dyDescent="0.25">
      <c r="A1210" s="7" t="s">
        <v>1007</v>
      </c>
      <c r="B1210" s="8" t="s">
        <v>4225</v>
      </c>
      <c r="C1210" s="5" t="s">
        <v>4226</v>
      </c>
      <c r="D1210" s="5" t="s">
        <v>1858</v>
      </c>
      <c r="E1210" s="5">
        <v>5</v>
      </c>
      <c r="F1210" s="33">
        <v>5</v>
      </c>
      <c r="G1210" s="37">
        <v>19.899999999999999</v>
      </c>
      <c r="H1210" s="42">
        <f>(F1210*0.4*G1210)/1.055</f>
        <v>37.725118483412324</v>
      </c>
      <c r="I1210" s="34">
        <f t="shared" si="75"/>
        <v>90.545000000000002</v>
      </c>
      <c r="J1210" s="26"/>
      <c r="K1210" s="26"/>
      <c r="L1210" s="26"/>
    </row>
    <row r="1211" spans="1:12" s="2" customFormat="1" x14ac:dyDescent="0.25">
      <c r="A1211" s="7" t="s">
        <v>1007</v>
      </c>
      <c r="B1211" s="8" t="s">
        <v>1873</v>
      </c>
      <c r="C1211" s="5" t="s">
        <v>1874</v>
      </c>
      <c r="D1211" s="5" t="s">
        <v>458</v>
      </c>
      <c r="E1211" s="5">
        <v>2</v>
      </c>
      <c r="F1211" s="33">
        <v>5</v>
      </c>
      <c r="G1211" s="37">
        <v>5.2</v>
      </c>
      <c r="H1211" s="42">
        <f>(F1211*0.4*G1211)/1.055</f>
        <v>9.8578199052132707</v>
      </c>
      <c r="I1211" s="34">
        <f t="shared" si="75"/>
        <v>23.66</v>
      </c>
      <c r="J1211" s="26"/>
      <c r="K1211" s="26"/>
      <c r="L1211" s="24"/>
    </row>
    <row r="1212" spans="1:12" x14ac:dyDescent="0.25">
      <c r="A1212" s="7" t="s">
        <v>1007</v>
      </c>
      <c r="B1212" s="8" t="s">
        <v>4165</v>
      </c>
      <c r="C1212" s="5" t="s">
        <v>4166</v>
      </c>
      <c r="D1212" s="5" t="s">
        <v>458</v>
      </c>
      <c r="E1212" s="5">
        <v>2</v>
      </c>
      <c r="F1212" s="33">
        <v>5</v>
      </c>
      <c r="G1212" s="37">
        <v>2.2000000000000002</v>
      </c>
      <c r="H1212" s="42">
        <f>(F1212*0.4*G1212)/1.055</f>
        <v>4.1706161137440763</v>
      </c>
      <c r="I1212" s="34">
        <f t="shared" si="75"/>
        <v>10.01</v>
      </c>
      <c r="J1212" s="26"/>
      <c r="K1212" s="26"/>
      <c r="L1212" s="26"/>
    </row>
    <row r="1213" spans="1:12" s="2" customFormat="1" x14ac:dyDescent="0.25">
      <c r="A1213" s="3" t="s">
        <v>1919</v>
      </c>
      <c r="B1213" s="4" t="s">
        <v>1924</v>
      </c>
      <c r="C1213" s="2" t="s">
        <v>1925</v>
      </c>
      <c r="D1213" s="2" t="s">
        <v>458</v>
      </c>
      <c r="E1213" s="2">
        <v>3</v>
      </c>
      <c r="F1213" s="32">
        <v>5</v>
      </c>
      <c r="G1213" s="17">
        <v>14.9</v>
      </c>
      <c r="H1213" s="41">
        <f>(F1213*2)/1.055</f>
        <v>9.4786729857819907</v>
      </c>
      <c r="I1213" s="34">
        <f t="shared" si="75"/>
        <v>67.795000000000002</v>
      </c>
      <c r="J1213"/>
      <c r="K1213"/>
      <c r="L1213"/>
    </row>
    <row r="1214" spans="1:12" x14ac:dyDescent="0.25">
      <c r="A1214" s="1" t="s">
        <v>1172</v>
      </c>
      <c r="B1214" s="6" t="s">
        <v>4638</v>
      </c>
      <c r="C1214" t="s">
        <v>4639</v>
      </c>
      <c r="D1214" t="s">
        <v>473</v>
      </c>
      <c r="E1214">
        <v>11</v>
      </c>
      <c r="F1214" s="34">
        <v>5</v>
      </c>
      <c r="G1214" s="10">
        <v>10</v>
      </c>
      <c r="H1214" s="43">
        <f>(F1214*G1214*0.4)/1.055</f>
        <v>18.957345971563981</v>
      </c>
      <c r="I1214" s="34">
        <f t="shared" si="75"/>
        <v>45.5</v>
      </c>
      <c r="J1214" s="2"/>
    </row>
    <row r="1215" spans="1:12" s="2" customFormat="1" x14ac:dyDescent="0.25">
      <c r="A1215" s="3" t="s">
        <v>1296</v>
      </c>
      <c r="B1215" s="4" t="s">
        <v>2255</v>
      </c>
      <c r="C1215" s="2" t="s">
        <v>2256</v>
      </c>
      <c r="D1215" s="2" t="s">
        <v>458</v>
      </c>
      <c r="E1215" s="2">
        <v>9</v>
      </c>
      <c r="F1215" s="32">
        <v>5</v>
      </c>
      <c r="G1215" s="17">
        <v>16</v>
      </c>
      <c r="H1215" s="41">
        <f>(2.5*F1215)/1.055</f>
        <v>11.848341232227488</v>
      </c>
      <c r="I1215" s="34">
        <f t="shared" si="75"/>
        <v>72.8</v>
      </c>
      <c r="J1215" s="5"/>
    </row>
    <row r="1216" spans="1:12" s="2" customFormat="1" x14ac:dyDescent="0.25">
      <c r="A1216" s="3" t="s">
        <v>1296</v>
      </c>
      <c r="B1216" s="4" t="s">
        <v>4881</v>
      </c>
      <c r="C1216" s="2" t="s">
        <v>4882</v>
      </c>
      <c r="D1216" s="2" t="s">
        <v>458</v>
      </c>
      <c r="E1216" s="2">
        <v>6</v>
      </c>
      <c r="F1216" s="32">
        <v>5</v>
      </c>
      <c r="G1216" s="17">
        <v>14.9</v>
      </c>
      <c r="H1216" s="41">
        <f>(2.5*F1216)/1.055</f>
        <v>11.848341232227488</v>
      </c>
      <c r="I1216" s="34">
        <f t="shared" si="75"/>
        <v>67.795000000000002</v>
      </c>
    </row>
    <row r="1217" spans="1:12" s="2" customFormat="1" x14ac:dyDescent="0.25">
      <c r="A1217" s="3" t="s">
        <v>1296</v>
      </c>
      <c r="B1217" s="4" t="s">
        <v>300</v>
      </c>
      <c r="C1217" s="2" t="s">
        <v>301</v>
      </c>
      <c r="D1217" s="2" t="s">
        <v>458</v>
      </c>
      <c r="E1217" s="2">
        <v>5</v>
      </c>
      <c r="F1217" s="32">
        <v>5</v>
      </c>
      <c r="G1217" s="17">
        <v>11.5</v>
      </c>
      <c r="H1217" s="41">
        <f>(F1217*1.9)/1.055</f>
        <v>9.0047393364928912</v>
      </c>
      <c r="I1217" s="34">
        <f t="shared" si="75"/>
        <v>52.325000000000003</v>
      </c>
      <c r="J1217" s="26"/>
      <c r="K1217"/>
      <c r="L1217"/>
    </row>
    <row r="1218" spans="1:12" s="2" customFormat="1" x14ac:dyDescent="0.25">
      <c r="A1218" s="1" t="s">
        <v>1138</v>
      </c>
      <c r="B1218" s="6" t="s">
        <v>791</v>
      </c>
      <c r="C1218" t="s">
        <v>790</v>
      </c>
      <c r="D1218" t="s">
        <v>458</v>
      </c>
      <c r="E1218">
        <v>6</v>
      </c>
      <c r="F1218" s="34">
        <v>5</v>
      </c>
      <c r="G1218" s="10">
        <v>14.95</v>
      </c>
      <c r="H1218" s="43">
        <f>(F1218*G1218*0.52)/1.055</f>
        <v>36.843601895734601</v>
      </c>
      <c r="I1218" s="34">
        <f t="shared" si="75"/>
        <v>68.022500000000008</v>
      </c>
    </row>
    <row r="1219" spans="1:12" s="23" customFormat="1" x14ac:dyDescent="0.25">
      <c r="A1219" s="21" t="s">
        <v>1293</v>
      </c>
      <c r="B1219" s="22" t="s">
        <v>883</v>
      </c>
      <c r="C1219" s="23" t="s">
        <v>884</v>
      </c>
      <c r="D1219" s="23" t="s">
        <v>425</v>
      </c>
      <c r="E1219" s="23">
        <v>10</v>
      </c>
      <c r="F1219" s="31">
        <v>5</v>
      </c>
      <c r="G1219" s="30">
        <v>15</v>
      </c>
      <c r="H1219" s="40">
        <f>(F1219*2.5)/1.055</f>
        <v>11.848341232227488</v>
      </c>
      <c r="I1219" s="34">
        <f t="shared" si="75"/>
        <v>68.25</v>
      </c>
      <c r="J1219" s="2"/>
    </row>
    <row r="1220" spans="1:12" s="23" customFormat="1" x14ac:dyDescent="0.25">
      <c r="A1220" s="3" t="s">
        <v>568</v>
      </c>
      <c r="B1220" s="4" t="s">
        <v>3335</v>
      </c>
      <c r="C1220" s="2" t="s">
        <v>3334</v>
      </c>
      <c r="D1220" s="2" t="s">
        <v>458</v>
      </c>
      <c r="E1220" s="2">
        <v>3</v>
      </c>
      <c r="F1220" s="32">
        <v>5</v>
      </c>
      <c r="G1220" s="17">
        <v>11</v>
      </c>
      <c r="H1220" s="41">
        <f>0.85*F1220</f>
        <v>4.25</v>
      </c>
      <c r="I1220" s="34">
        <f t="shared" si="75"/>
        <v>50.050000000000004</v>
      </c>
      <c r="J1220" s="5"/>
      <c r="K1220" s="2"/>
      <c r="L1220" s="2"/>
    </row>
    <row r="1221" spans="1:12" s="2" customFormat="1" x14ac:dyDescent="0.25">
      <c r="A1221" s="3" t="s">
        <v>1266</v>
      </c>
      <c r="B1221" s="4" t="s">
        <v>2395</v>
      </c>
      <c r="C1221" s="2" t="s">
        <v>2396</v>
      </c>
      <c r="D1221" s="2" t="s">
        <v>425</v>
      </c>
      <c r="E1221" s="2">
        <v>9</v>
      </c>
      <c r="F1221" s="32">
        <v>5</v>
      </c>
      <c r="G1221" s="17">
        <v>13</v>
      </c>
      <c r="H1221" s="41">
        <f>(F1221*2.5)/1.055</f>
        <v>11.848341232227488</v>
      </c>
      <c r="I1221" s="34">
        <f t="shared" si="75"/>
        <v>59.15</v>
      </c>
      <c r="J1221"/>
      <c r="K1221"/>
      <c r="L1221"/>
    </row>
    <row r="1222" spans="1:12" s="2" customFormat="1" x14ac:dyDescent="0.25">
      <c r="A1222" s="3" t="s">
        <v>2403</v>
      </c>
      <c r="B1222" s="4" t="s">
        <v>2410</v>
      </c>
      <c r="C1222" s="2" t="s">
        <v>2411</v>
      </c>
      <c r="D1222" s="2" t="s">
        <v>189</v>
      </c>
      <c r="E1222" s="2">
        <v>12</v>
      </c>
      <c r="F1222" s="32">
        <v>5</v>
      </c>
      <c r="G1222" s="17">
        <v>21.9</v>
      </c>
      <c r="H1222" s="41">
        <f>(F1222*G1222*0.58)/1.055</f>
        <v>60.199052132701425</v>
      </c>
      <c r="I1222" s="34">
        <f t="shared" si="75"/>
        <v>99.64500000000001</v>
      </c>
      <c r="J1222"/>
      <c r="K1222"/>
      <c r="L1222"/>
    </row>
    <row r="1223" spans="1:12" s="2" customFormat="1" x14ac:dyDescent="0.25">
      <c r="A1223" s="3" t="s">
        <v>1539</v>
      </c>
      <c r="B1223" s="4" t="s">
        <v>4890</v>
      </c>
      <c r="C1223" s="2" t="s">
        <v>4891</v>
      </c>
      <c r="D1223" s="2" t="s">
        <v>458</v>
      </c>
      <c r="E1223" s="2">
        <v>3</v>
      </c>
      <c r="F1223" s="32">
        <v>5</v>
      </c>
      <c r="G1223" s="17">
        <v>13.5</v>
      </c>
      <c r="H1223" s="41">
        <f>(F1223*G1223*0.25)/1.055</f>
        <v>15.995260663507111</v>
      </c>
      <c r="I1223" s="34">
        <f t="shared" si="75"/>
        <v>61.425000000000004</v>
      </c>
    </row>
    <row r="1224" spans="1:12" s="23" customFormat="1" x14ac:dyDescent="0.25">
      <c r="A1224" s="3" t="s">
        <v>1206</v>
      </c>
      <c r="B1224" s="4" t="s">
        <v>3473</v>
      </c>
      <c r="C1224" s="2" t="s">
        <v>3474</v>
      </c>
      <c r="D1224" s="2" t="s">
        <v>425</v>
      </c>
      <c r="E1224" s="2">
        <v>3</v>
      </c>
      <c r="F1224" s="32">
        <v>5</v>
      </c>
      <c r="G1224" s="17">
        <v>5.8</v>
      </c>
      <c r="H1224" s="41">
        <f>(F1224*0.5)/1.055</f>
        <v>2.3696682464454977</v>
      </c>
      <c r="I1224" s="34">
        <f t="shared" si="75"/>
        <v>26.39</v>
      </c>
      <c r="J1224" s="2"/>
      <c r="K1224"/>
      <c r="L1224"/>
    </row>
    <row r="1225" spans="1:12" s="2" customFormat="1" x14ac:dyDescent="0.25">
      <c r="A1225" s="3" t="s">
        <v>1206</v>
      </c>
      <c r="B1225" s="4" t="s">
        <v>2631</v>
      </c>
      <c r="C1225" s="2" t="s">
        <v>2632</v>
      </c>
      <c r="D1225" s="2" t="s">
        <v>425</v>
      </c>
      <c r="E1225" s="2">
        <v>7</v>
      </c>
      <c r="F1225" s="32">
        <v>5</v>
      </c>
      <c r="G1225" s="17">
        <v>9.9</v>
      </c>
      <c r="H1225" s="41">
        <f>(F1225*G1225*0.25)/1.055</f>
        <v>11.729857819905215</v>
      </c>
      <c r="I1225" s="34">
        <f t="shared" si="75"/>
        <v>45.045000000000002</v>
      </c>
      <c r="K1225" s="5"/>
      <c r="L1225" s="5"/>
    </row>
    <row r="1226" spans="1:12" s="2" customFormat="1" x14ac:dyDescent="0.25">
      <c r="A1226" s="3" t="s">
        <v>1358</v>
      </c>
      <c r="B1226" s="4" t="s">
        <v>1381</v>
      </c>
      <c r="C1226" s="2" t="s">
        <v>1383</v>
      </c>
      <c r="D1226" s="2" t="s">
        <v>458</v>
      </c>
      <c r="E1226" s="2">
        <v>4</v>
      </c>
      <c r="F1226" s="32">
        <v>5</v>
      </c>
      <c r="G1226" s="17">
        <v>13</v>
      </c>
      <c r="H1226" s="41">
        <f>(2*F1226)/1.055</f>
        <v>9.4786729857819907</v>
      </c>
      <c r="I1226" s="34">
        <f t="shared" si="75"/>
        <v>59.15</v>
      </c>
    </row>
    <row r="1227" spans="1:12" s="2" customFormat="1" x14ac:dyDescent="0.25">
      <c r="A1227" s="3" t="s">
        <v>1358</v>
      </c>
      <c r="B1227" s="4" t="s">
        <v>3741</v>
      </c>
      <c r="C1227" s="2" t="s">
        <v>2670</v>
      </c>
      <c r="D1227" s="2" t="s">
        <v>458</v>
      </c>
      <c r="E1227" s="2">
        <v>5</v>
      </c>
      <c r="F1227" s="32">
        <v>5</v>
      </c>
      <c r="G1227" s="17">
        <v>13.57</v>
      </c>
      <c r="H1227" s="41">
        <f>(2*F1227)/1.055</f>
        <v>9.4786729857819907</v>
      </c>
      <c r="I1227" s="34">
        <f t="shared" si="75"/>
        <v>61.743499999999997</v>
      </c>
    </row>
    <row r="1228" spans="1:12" s="23" customFormat="1" x14ac:dyDescent="0.25">
      <c r="A1228" s="3" t="s">
        <v>1230</v>
      </c>
      <c r="B1228" s="4" t="s">
        <v>1238</v>
      </c>
      <c r="C1228" s="2" t="s">
        <v>1239</v>
      </c>
      <c r="D1228" t="s">
        <v>807</v>
      </c>
      <c r="E1228" s="2">
        <v>3</v>
      </c>
      <c r="F1228" s="32">
        <v>5</v>
      </c>
      <c r="G1228" s="17">
        <v>14.5</v>
      </c>
      <c r="H1228" s="41">
        <f>(F1228*G1228*0.25)/1.055</f>
        <v>17.18009478672986</v>
      </c>
      <c r="I1228" s="34">
        <f t="shared" si="75"/>
        <v>65.975000000000009</v>
      </c>
      <c r="J1228" s="5"/>
      <c r="K1228"/>
      <c r="L1228"/>
    </row>
    <row r="1229" spans="1:12" s="23" customFormat="1" x14ac:dyDescent="0.25">
      <c r="A1229" s="3" t="s">
        <v>295</v>
      </c>
      <c r="B1229" s="4" t="s">
        <v>2906</v>
      </c>
      <c r="C1229" s="2" t="s">
        <v>2907</v>
      </c>
      <c r="D1229" s="2" t="s">
        <v>458</v>
      </c>
      <c r="E1229" s="2">
        <v>5</v>
      </c>
      <c r="F1229" s="32">
        <v>5</v>
      </c>
      <c r="G1229" s="17">
        <v>18.899999999999999</v>
      </c>
      <c r="H1229" s="41">
        <f>(F1229*G1229*0.25)/1.055</f>
        <v>22.393364928909953</v>
      </c>
      <c r="I1229" s="34">
        <f t="shared" si="75"/>
        <v>85.995000000000005</v>
      </c>
      <c r="J1229"/>
      <c r="K1229"/>
      <c r="L1229"/>
    </row>
    <row r="1230" spans="1:12" s="2" customFormat="1" x14ac:dyDescent="0.25">
      <c r="A1230" s="3" t="s">
        <v>1575</v>
      </c>
      <c r="B1230" s="4" t="s">
        <v>3681</v>
      </c>
      <c r="C1230" s="2" t="s">
        <v>3682</v>
      </c>
      <c r="D1230" s="2" t="s">
        <v>458</v>
      </c>
      <c r="E1230" s="2">
        <v>3</v>
      </c>
      <c r="F1230" s="32">
        <v>5</v>
      </c>
      <c r="G1230" s="17">
        <v>10</v>
      </c>
      <c r="H1230" s="41">
        <f>(F1230*G1230*0.25)/1.055</f>
        <v>11.848341232227488</v>
      </c>
      <c r="I1230" s="34">
        <f t="shared" si="75"/>
        <v>45.5</v>
      </c>
    </row>
    <row r="1231" spans="1:12" s="2" customFormat="1" x14ac:dyDescent="0.25">
      <c r="A1231" s="3" t="s">
        <v>1575</v>
      </c>
      <c r="B1231" s="4" t="s">
        <v>4927</v>
      </c>
      <c r="C1231" s="2" t="s">
        <v>4928</v>
      </c>
      <c r="D1231" s="2" t="s">
        <v>425</v>
      </c>
      <c r="E1231" s="2">
        <v>5</v>
      </c>
      <c r="F1231" s="32">
        <v>5</v>
      </c>
      <c r="G1231" s="17">
        <v>14.5</v>
      </c>
      <c r="H1231" s="41">
        <f>(F1231*G1231*0.25)/1.055</f>
        <v>17.18009478672986</v>
      </c>
      <c r="I1231" s="34">
        <f t="shared" si="75"/>
        <v>65.975000000000009</v>
      </c>
    </row>
    <row r="1232" spans="1:12" s="2" customFormat="1" x14ac:dyDescent="0.25">
      <c r="A1232" s="3" t="s">
        <v>1324</v>
      </c>
      <c r="B1232" s="4" t="s">
        <v>3795</v>
      </c>
      <c r="C1232" s="2" t="s">
        <v>3796</v>
      </c>
      <c r="D1232" s="2" t="s">
        <v>458</v>
      </c>
      <c r="E1232" s="2">
        <v>4</v>
      </c>
      <c r="F1232" s="32">
        <v>6</v>
      </c>
      <c r="G1232" s="17">
        <v>8.5</v>
      </c>
      <c r="H1232" s="41">
        <f>(F1232*1)/1.055</f>
        <v>5.6872037914691944</v>
      </c>
      <c r="I1232" s="34">
        <f t="shared" si="75"/>
        <v>46.410000000000004</v>
      </c>
      <c r="J1232" s="24"/>
      <c r="K1232" s="24"/>
      <c r="L1232" s="24"/>
    </row>
    <row r="1233" spans="1:12" s="2" customFormat="1" x14ac:dyDescent="0.25">
      <c r="A1233" s="1" t="s">
        <v>1172</v>
      </c>
      <c r="B1233" s="6" t="s">
        <v>4634</v>
      </c>
      <c r="C1233" t="s">
        <v>4635</v>
      </c>
      <c r="D1233" t="s">
        <v>473</v>
      </c>
      <c r="E1233">
        <v>11</v>
      </c>
      <c r="F1233" s="34">
        <v>6</v>
      </c>
      <c r="G1233" s="10">
        <v>10</v>
      </c>
      <c r="H1233" s="43">
        <f>(F1233*G1233*0.4)/1.055</f>
        <v>22.748815165876778</v>
      </c>
      <c r="I1233" s="34">
        <f t="shared" si="75"/>
        <v>54.6</v>
      </c>
      <c r="K1233"/>
      <c r="L1233"/>
    </row>
    <row r="1234" spans="1:12" s="2" customFormat="1" x14ac:dyDescent="0.25">
      <c r="A1234" s="1" t="s">
        <v>1138</v>
      </c>
      <c r="B1234" s="8" t="s">
        <v>1474</v>
      </c>
      <c r="C1234" s="5" t="s">
        <v>1079</v>
      </c>
      <c r="D1234" s="5" t="s">
        <v>458</v>
      </c>
      <c r="E1234" s="5">
        <v>5</v>
      </c>
      <c r="F1234" s="33">
        <v>6</v>
      </c>
      <c r="G1234" s="37">
        <v>9.9499999999999993</v>
      </c>
      <c r="H1234" s="43">
        <f>(F1234*G1234*0.52)/1.055</f>
        <v>29.425592417061612</v>
      </c>
      <c r="I1234" s="34">
        <f t="shared" si="75"/>
        <v>54.326999999999998</v>
      </c>
      <c r="J1234" s="23"/>
    </row>
    <row r="1235" spans="1:12" s="2" customFormat="1" x14ac:dyDescent="0.25">
      <c r="A1235" s="21" t="s">
        <v>1293</v>
      </c>
      <c r="B1235" s="22" t="s">
        <v>433</v>
      </c>
      <c r="C1235" s="23" t="s">
        <v>434</v>
      </c>
      <c r="D1235" s="23" t="s">
        <v>425</v>
      </c>
      <c r="E1235" s="23">
        <v>9</v>
      </c>
      <c r="F1235" s="31">
        <v>6</v>
      </c>
      <c r="G1235" s="30">
        <v>19.5</v>
      </c>
      <c r="H1235" s="40">
        <f>(F1235*2.5)/1.055</f>
        <v>14.218009478672986</v>
      </c>
      <c r="I1235" s="34">
        <f t="shared" si="75"/>
        <v>106.47</v>
      </c>
      <c r="J1235" s="24"/>
    </row>
    <row r="1236" spans="1:12" s="2" customFormat="1" x14ac:dyDescent="0.25">
      <c r="A1236" s="1" t="s">
        <v>1281</v>
      </c>
      <c r="B1236" s="6" t="s">
        <v>5079</v>
      </c>
      <c r="C1236" t="s">
        <v>5080</v>
      </c>
      <c r="D1236" t="s">
        <v>458</v>
      </c>
      <c r="E1236">
        <v>7</v>
      </c>
      <c r="F1236" s="34">
        <v>6</v>
      </c>
      <c r="G1236" s="10">
        <v>3.5</v>
      </c>
      <c r="H1236" s="43">
        <f>(F1236*G1236*0.5)/1.055</f>
        <v>9.9526066350710902</v>
      </c>
      <c r="I1236" s="34">
        <f t="shared" si="75"/>
        <v>19.11</v>
      </c>
      <c r="J1236"/>
      <c r="K1236"/>
      <c r="L1236"/>
    </row>
    <row r="1237" spans="1:12" s="2" customFormat="1" x14ac:dyDescent="0.25">
      <c r="A1237" s="3" t="s">
        <v>529</v>
      </c>
      <c r="B1237" s="4" t="s">
        <v>773</v>
      </c>
      <c r="C1237" s="2" t="s">
        <v>774</v>
      </c>
      <c r="D1237" s="2" t="s">
        <v>425</v>
      </c>
      <c r="E1237" s="2">
        <v>8</v>
      </c>
      <c r="F1237" s="32">
        <v>6</v>
      </c>
      <c r="G1237" s="17">
        <v>6</v>
      </c>
      <c r="H1237" s="41">
        <f>(F1237*2)/1.055</f>
        <v>11.374407582938389</v>
      </c>
      <c r="I1237" s="34">
        <f t="shared" si="75"/>
        <v>32.76</v>
      </c>
    </row>
    <row r="1238" spans="1:12" s="23" customFormat="1" x14ac:dyDescent="0.25">
      <c r="A1238" s="3" t="s">
        <v>1322</v>
      </c>
      <c r="B1238" s="4" t="s">
        <v>351</v>
      </c>
      <c r="C1238" s="2" t="s">
        <v>352</v>
      </c>
      <c r="D1238" s="2" t="s">
        <v>425</v>
      </c>
      <c r="E1238" s="2">
        <v>10</v>
      </c>
      <c r="F1238" s="32">
        <v>6</v>
      </c>
      <c r="G1238" s="17">
        <v>28.5</v>
      </c>
      <c r="H1238" s="41">
        <f>(F1238*G1238*0.15)/1.055</f>
        <v>24.312796208530806</v>
      </c>
      <c r="I1238" s="34">
        <f t="shared" si="75"/>
        <v>155.61000000000001</v>
      </c>
      <c r="J1238"/>
      <c r="K1238"/>
      <c r="L1238"/>
    </row>
    <row r="1239" spans="1:12" s="2" customFormat="1" x14ac:dyDescent="0.25">
      <c r="A1239" s="3" t="s">
        <v>581</v>
      </c>
      <c r="B1239" s="4" t="s">
        <v>1058</v>
      </c>
      <c r="C1239" s="2" t="s">
        <v>1059</v>
      </c>
      <c r="D1239" s="2" t="s">
        <v>425</v>
      </c>
      <c r="E1239" s="2">
        <v>7</v>
      </c>
      <c r="F1239" s="32">
        <v>6</v>
      </c>
      <c r="G1239" s="17">
        <v>4.5</v>
      </c>
      <c r="H1239" s="41">
        <f>(F1239*G1239*0.25)/1.055</f>
        <v>6.3981042654028437</v>
      </c>
      <c r="I1239" s="34">
        <f t="shared" ref="I1239:I1270" si="76">F1239*G1239*0.91</f>
        <v>24.57</v>
      </c>
      <c r="J1239"/>
      <c r="K1239"/>
      <c r="L1239"/>
    </row>
    <row r="1240" spans="1:12" s="2" customFormat="1" x14ac:dyDescent="0.25">
      <c r="A1240" s="3" t="s">
        <v>1575</v>
      </c>
      <c r="B1240" s="4" t="s">
        <v>997</v>
      </c>
      <c r="C1240" s="2" t="s">
        <v>998</v>
      </c>
      <c r="D1240" s="2" t="s">
        <v>458</v>
      </c>
      <c r="E1240" s="2">
        <v>6</v>
      </c>
      <c r="F1240" s="32">
        <v>6</v>
      </c>
      <c r="G1240" s="17">
        <v>15</v>
      </c>
      <c r="H1240" s="41">
        <f>(F1240*G1240*0.25)/1.055</f>
        <v>21.327014218009481</v>
      </c>
      <c r="I1240" s="34">
        <f t="shared" si="76"/>
        <v>81.900000000000006</v>
      </c>
    </row>
    <row r="1241" spans="1:12" s="2" customFormat="1" x14ac:dyDescent="0.25">
      <c r="A1241" s="7" t="s">
        <v>2970</v>
      </c>
      <c r="B1241" s="8" t="s">
        <v>3392</v>
      </c>
      <c r="C1241" s="5" t="s">
        <v>3393</v>
      </c>
      <c r="D1241" s="5" t="s">
        <v>458</v>
      </c>
      <c r="E1241" s="5">
        <v>6</v>
      </c>
      <c r="F1241" s="33">
        <v>6</v>
      </c>
      <c r="G1241" s="37">
        <v>12.9</v>
      </c>
      <c r="H1241" s="42">
        <f>(F1241*G1241*0.4)/1.055</f>
        <v>29.345971563981049</v>
      </c>
      <c r="I1241" s="36">
        <f t="shared" si="76"/>
        <v>70.434000000000012</v>
      </c>
      <c r="J1241" s="5"/>
      <c r="K1241" s="5"/>
      <c r="L1241" s="23"/>
    </row>
    <row r="1242" spans="1:12" s="2" customFormat="1" x14ac:dyDescent="0.25">
      <c r="A1242" s="3" t="s">
        <v>537</v>
      </c>
      <c r="B1242" s="4" t="s">
        <v>538</v>
      </c>
      <c r="C1242" s="2" t="s">
        <v>539</v>
      </c>
      <c r="D1242" s="2" t="s">
        <v>458</v>
      </c>
      <c r="E1242" s="2">
        <v>9</v>
      </c>
      <c r="F1242" s="32">
        <v>6</v>
      </c>
      <c r="G1242" s="17">
        <v>10.7</v>
      </c>
      <c r="H1242" s="41">
        <f>(F1242*G1242*0.25)/1.055</f>
        <v>15.213270142180093</v>
      </c>
      <c r="I1242" s="34">
        <f t="shared" si="76"/>
        <v>58.42199999999999</v>
      </c>
    </row>
    <row r="1243" spans="1:12" s="2" customFormat="1" x14ac:dyDescent="0.25">
      <c r="A1243" s="3" t="s">
        <v>1258</v>
      </c>
      <c r="B1243" s="4" t="s">
        <v>931</v>
      </c>
      <c r="C1243" s="2" t="s">
        <v>932</v>
      </c>
      <c r="D1243" s="2" t="s">
        <v>425</v>
      </c>
      <c r="E1243" s="2">
        <v>7</v>
      </c>
      <c r="F1243" s="32">
        <v>7</v>
      </c>
      <c r="G1243" s="17">
        <v>16</v>
      </c>
      <c r="H1243" s="41">
        <f>(F1243*G1243*0.25)/1.055</f>
        <v>26.540284360189574</v>
      </c>
      <c r="I1243" s="34">
        <f t="shared" si="76"/>
        <v>101.92</v>
      </c>
      <c r="J1243"/>
      <c r="K1243"/>
      <c r="L1243"/>
    </row>
    <row r="1244" spans="1:12" s="2" customFormat="1" x14ac:dyDescent="0.25">
      <c r="A1244" s="3" t="s">
        <v>1296</v>
      </c>
      <c r="B1244" s="4" t="s">
        <v>4815</v>
      </c>
      <c r="C1244" s="2" t="s">
        <v>4816</v>
      </c>
      <c r="D1244" s="2" t="s">
        <v>458</v>
      </c>
      <c r="E1244" s="2">
        <v>4</v>
      </c>
      <c r="F1244" s="32">
        <v>7</v>
      </c>
      <c r="G1244" s="17">
        <v>13.5</v>
      </c>
      <c r="H1244" s="41">
        <f>(2.5*F1244)/1.055</f>
        <v>16.587677725118485</v>
      </c>
      <c r="I1244" s="34">
        <f t="shared" si="76"/>
        <v>85.995000000000005</v>
      </c>
      <c r="J1244" s="26"/>
    </row>
    <row r="1245" spans="1:12" s="2" customFormat="1" x14ac:dyDescent="0.25">
      <c r="A1245" s="3" t="s">
        <v>1296</v>
      </c>
      <c r="B1245" s="4" t="s">
        <v>2269</v>
      </c>
      <c r="C1245" s="2" t="s">
        <v>2270</v>
      </c>
      <c r="D1245" s="2" t="s">
        <v>458</v>
      </c>
      <c r="E1245" s="2">
        <v>5</v>
      </c>
      <c r="F1245" s="32">
        <v>7</v>
      </c>
      <c r="G1245" s="17">
        <v>13</v>
      </c>
      <c r="H1245" s="41">
        <f>(2.5*F1245)/1.055</f>
        <v>16.587677725118485</v>
      </c>
      <c r="I1245" s="34">
        <f t="shared" si="76"/>
        <v>82.81</v>
      </c>
      <c r="K1245" s="26"/>
      <c r="L1245" s="26"/>
    </row>
    <row r="1246" spans="1:12" s="23" customFormat="1" x14ac:dyDescent="0.25">
      <c r="A1246" s="1" t="s">
        <v>1138</v>
      </c>
      <c r="B1246" s="6" t="s">
        <v>4872</v>
      </c>
      <c r="C1246" t="s">
        <v>4873</v>
      </c>
      <c r="D1246" t="s">
        <v>509</v>
      </c>
      <c r="E1246">
        <v>3</v>
      </c>
      <c r="F1246" s="34">
        <v>7</v>
      </c>
      <c r="G1246" s="10">
        <v>9.9499999999999993</v>
      </c>
      <c r="H1246" s="43">
        <f>(F1246*G1246*0.4)/1.055</f>
        <v>26.407582938388625</v>
      </c>
      <c r="I1246" s="34">
        <f t="shared" si="76"/>
        <v>63.381499999999996</v>
      </c>
      <c r="J1246" s="2"/>
      <c r="K1246" s="2"/>
      <c r="L1246" s="2"/>
    </row>
    <row r="1247" spans="1:12" s="2" customFormat="1" x14ac:dyDescent="0.25">
      <c r="A1247" s="3" t="s">
        <v>1138</v>
      </c>
      <c r="B1247" s="4" t="s">
        <v>1155</v>
      </c>
      <c r="C1247" s="2" t="s">
        <v>1154</v>
      </c>
      <c r="D1247" s="2" t="s">
        <v>458</v>
      </c>
      <c r="E1247" s="2">
        <v>2</v>
      </c>
      <c r="F1247" s="32">
        <v>7</v>
      </c>
      <c r="G1247" s="17">
        <v>6</v>
      </c>
      <c r="H1247" s="41">
        <f>(F1247*G1247*0.2)/1.055</f>
        <v>7.9620853080568725</v>
      </c>
      <c r="I1247" s="34">
        <f t="shared" si="76"/>
        <v>38.22</v>
      </c>
    </row>
    <row r="1248" spans="1:12" s="2" customFormat="1" x14ac:dyDescent="0.25">
      <c r="A1248" s="3" t="s">
        <v>1138</v>
      </c>
      <c r="B1248" s="4" t="s">
        <v>1156</v>
      </c>
      <c r="C1248" s="2" t="s">
        <v>1157</v>
      </c>
      <c r="D1248" s="2" t="s">
        <v>458</v>
      </c>
      <c r="E1248" s="2">
        <v>2</v>
      </c>
      <c r="F1248" s="32">
        <v>7</v>
      </c>
      <c r="G1248" s="17">
        <v>6</v>
      </c>
      <c r="H1248" s="41">
        <f>(F1248*G1248*0.2)/1.055</f>
        <v>7.9620853080568725</v>
      </c>
      <c r="I1248" s="34">
        <f t="shared" si="76"/>
        <v>38.22</v>
      </c>
      <c r="J1248"/>
    </row>
    <row r="1249" spans="1:12" s="2" customFormat="1" x14ac:dyDescent="0.25">
      <c r="A1249" s="3" t="s">
        <v>568</v>
      </c>
      <c r="B1249" s="4" t="s">
        <v>4032</v>
      </c>
      <c r="C1249" s="2" t="s">
        <v>4031</v>
      </c>
      <c r="D1249" s="2" t="s">
        <v>458</v>
      </c>
      <c r="E1249" s="2">
        <v>5</v>
      </c>
      <c r="F1249" s="32">
        <v>7</v>
      </c>
      <c r="G1249" s="17">
        <v>12</v>
      </c>
      <c r="H1249" s="41">
        <f>0.85*F1249</f>
        <v>5.95</v>
      </c>
      <c r="I1249" s="34">
        <f t="shared" si="76"/>
        <v>76.44</v>
      </c>
      <c r="J1249"/>
      <c r="L1249" s="5"/>
    </row>
    <row r="1250" spans="1:12" s="2" customFormat="1" x14ac:dyDescent="0.25">
      <c r="A1250" s="3" t="s">
        <v>938</v>
      </c>
      <c r="B1250" s="4" t="s">
        <v>939</v>
      </c>
      <c r="C1250" s="2" t="s">
        <v>940</v>
      </c>
      <c r="D1250" s="2" t="s">
        <v>425</v>
      </c>
      <c r="E1250" s="2">
        <v>10</v>
      </c>
      <c r="F1250" s="32">
        <v>7</v>
      </c>
      <c r="G1250" s="17">
        <v>45</v>
      </c>
      <c r="H1250" s="41">
        <f>(F1250*3)/1.055</f>
        <v>19.90521327014218</v>
      </c>
      <c r="I1250" s="34">
        <f t="shared" si="76"/>
        <v>286.65000000000003</v>
      </c>
      <c r="J1250"/>
      <c r="K1250" s="5"/>
      <c r="L1250" s="5"/>
    </row>
    <row r="1251" spans="1:12" s="2" customFormat="1" x14ac:dyDescent="0.25">
      <c r="A1251" s="3" t="s">
        <v>529</v>
      </c>
      <c r="B1251" s="4" t="s">
        <v>770</v>
      </c>
      <c r="C1251" s="2" t="s">
        <v>769</v>
      </c>
      <c r="D1251" s="2" t="s">
        <v>425</v>
      </c>
      <c r="E1251" s="2">
        <v>8</v>
      </c>
      <c r="F1251" s="32">
        <v>7</v>
      </c>
      <c r="G1251" s="17">
        <v>6</v>
      </c>
      <c r="H1251" s="41">
        <f>(F1251*2)/1.055</f>
        <v>13.270142180094787</v>
      </c>
      <c r="I1251" s="34">
        <f t="shared" si="76"/>
        <v>38.22</v>
      </c>
    </row>
    <row r="1252" spans="1:12" s="2" customFormat="1" x14ac:dyDescent="0.25">
      <c r="A1252" s="3" t="s">
        <v>529</v>
      </c>
      <c r="B1252" s="4" t="s">
        <v>767</v>
      </c>
      <c r="C1252" s="2" t="s">
        <v>768</v>
      </c>
      <c r="D1252" s="2" t="s">
        <v>425</v>
      </c>
      <c r="E1252" s="2">
        <v>8</v>
      </c>
      <c r="F1252" s="32">
        <v>7</v>
      </c>
      <c r="G1252" s="17">
        <v>6</v>
      </c>
      <c r="H1252" s="41">
        <f>(F1252*2)/1.055</f>
        <v>13.270142180094787</v>
      </c>
      <c r="I1252" s="34">
        <f t="shared" si="76"/>
        <v>38.22</v>
      </c>
    </row>
    <row r="1253" spans="1:12" s="5" customFormat="1" x14ac:dyDescent="0.25">
      <c r="A1253" s="3" t="s">
        <v>1322</v>
      </c>
      <c r="B1253" s="4" t="s">
        <v>2641</v>
      </c>
      <c r="C1253" s="2" t="s">
        <v>2642</v>
      </c>
      <c r="D1253" s="2" t="s">
        <v>425</v>
      </c>
      <c r="E1253" s="2">
        <v>4</v>
      </c>
      <c r="F1253" s="32">
        <v>7</v>
      </c>
      <c r="G1253" s="17">
        <v>12.9</v>
      </c>
      <c r="H1253" s="41">
        <f>(F1253*G1253*0.25)/1.055</f>
        <v>21.398104265402843</v>
      </c>
      <c r="I1253" s="34">
        <f t="shared" si="76"/>
        <v>82.173000000000002</v>
      </c>
      <c r="J1253" s="2"/>
      <c r="K1253"/>
      <c r="L1253"/>
    </row>
    <row r="1254" spans="1:12" s="2" customFormat="1" x14ac:dyDescent="0.25">
      <c r="A1254" s="3" t="s">
        <v>594</v>
      </c>
      <c r="B1254" s="4" t="s">
        <v>1</v>
      </c>
      <c r="C1254" s="2" t="s">
        <v>2</v>
      </c>
      <c r="D1254" s="2" t="s">
        <v>458</v>
      </c>
      <c r="E1254" s="2">
        <v>3</v>
      </c>
      <c r="F1254" s="32">
        <v>7</v>
      </c>
      <c r="G1254" s="17">
        <v>13</v>
      </c>
      <c r="H1254" s="41">
        <f>(F1254*G1254*0.25)/1.055</f>
        <v>21.563981042654028</v>
      </c>
      <c r="I1254" s="34">
        <f t="shared" si="76"/>
        <v>82.81</v>
      </c>
      <c r="J1254"/>
      <c r="K1254"/>
      <c r="L1254"/>
    </row>
    <row r="1255" spans="1:12" s="2" customFormat="1" x14ac:dyDescent="0.25">
      <c r="A1255" s="21" t="s">
        <v>2914</v>
      </c>
      <c r="B1255" s="22" t="s">
        <v>4137</v>
      </c>
      <c r="C1255" s="23" t="s">
        <v>4138</v>
      </c>
      <c r="D1255" s="23"/>
      <c r="E1255" s="23">
        <v>10</v>
      </c>
      <c r="F1255" s="31">
        <v>7</v>
      </c>
      <c r="G1255" s="30">
        <v>15</v>
      </c>
      <c r="H1255" s="40">
        <f>(F1255*G1255*0.25)/1.055</f>
        <v>24.881516587677726</v>
      </c>
      <c r="I1255" s="35">
        <f t="shared" si="76"/>
        <v>95.55</v>
      </c>
      <c r="J1255" s="23"/>
      <c r="K1255" s="23"/>
      <c r="L1255" s="23"/>
    </row>
    <row r="1256" spans="1:12" s="2" customFormat="1" x14ac:dyDescent="0.25">
      <c r="A1256" s="3" t="s">
        <v>1318</v>
      </c>
      <c r="B1256" s="4" t="s">
        <v>28</v>
      </c>
      <c r="C1256" s="2" t="s">
        <v>29</v>
      </c>
      <c r="D1256" s="2" t="s">
        <v>458</v>
      </c>
      <c r="E1256" s="2">
        <v>3</v>
      </c>
      <c r="F1256" s="32">
        <v>8</v>
      </c>
      <c r="G1256" s="17">
        <v>13</v>
      </c>
      <c r="H1256" s="41">
        <f>(F1256*2.4)/1.055</f>
        <v>18.199052132701421</v>
      </c>
      <c r="I1256" s="34">
        <f t="shared" si="76"/>
        <v>94.64</v>
      </c>
      <c r="J1256"/>
      <c r="K1256"/>
      <c r="L1256"/>
    </row>
    <row r="1257" spans="1:12" s="2" customFormat="1" x14ac:dyDescent="0.25">
      <c r="A1257" s="3" t="s">
        <v>1324</v>
      </c>
      <c r="B1257" s="4" t="s">
        <v>5115</v>
      </c>
      <c r="C1257" s="2" t="s">
        <v>5116</v>
      </c>
      <c r="D1257" s="2" t="s">
        <v>458</v>
      </c>
      <c r="E1257" s="2">
        <v>4</v>
      </c>
      <c r="F1257" s="32">
        <v>8</v>
      </c>
      <c r="G1257" s="17">
        <v>9</v>
      </c>
      <c r="H1257" s="41">
        <f>(F1257*1)/1.055</f>
        <v>7.5829383886255926</v>
      </c>
      <c r="I1257" s="34">
        <f t="shared" si="76"/>
        <v>65.52</v>
      </c>
      <c r="J1257" s="24"/>
      <c r="K1257" s="24"/>
      <c r="L1257" s="24"/>
    </row>
    <row r="1258" spans="1:12" s="2" customFormat="1" x14ac:dyDescent="0.25">
      <c r="A1258" s="1" t="s">
        <v>1172</v>
      </c>
      <c r="B1258" s="6" t="s">
        <v>4632</v>
      </c>
      <c r="C1258" t="s">
        <v>4633</v>
      </c>
      <c r="D1258" t="s">
        <v>473</v>
      </c>
      <c r="E1258">
        <v>11</v>
      </c>
      <c r="F1258" s="34">
        <v>8</v>
      </c>
      <c r="G1258" s="10">
        <v>10</v>
      </c>
      <c r="H1258" s="43">
        <f>(F1258*G1258*0.4)/1.055</f>
        <v>30.33175355450237</v>
      </c>
      <c r="I1258" s="34">
        <f t="shared" si="76"/>
        <v>72.8</v>
      </c>
      <c r="K1258"/>
      <c r="L1258"/>
    </row>
    <row r="1259" spans="1:12" s="2" customFormat="1" x14ac:dyDescent="0.25">
      <c r="A1259" s="1" t="s">
        <v>1172</v>
      </c>
      <c r="B1259" s="6" t="s">
        <v>4630</v>
      </c>
      <c r="C1259" t="s">
        <v>4631</v>
      </c>
      <c r="D1259" t="s">
        <v>473</v>
      </c>
      <c r="E1259">
        <v>11</v>
      </c>
      <c r="F1259" s="34">
        <v>8</v>
      </c>
      <c r="G1259" s="10">
        <v>10</v>
      </c>
      <c r="H1259" s="43">
        <f>(F1259*G1259*0.4)/1.055</f>
        <v>30.33175355450237</v>
      </c>
      <c r="I1259" s="34">
        <f t="shared" si="76"/>
        <v>72.8</v>
      </c>
      <c r="K1259"/>
      <c r="L1259"/>
    </row>
    <row r="1260" spans="1:12" s="23" customFormat="1" x14ac:dyDescent="0.25">
      <c r="A1260" s="1" t="s">
        <v>1138</v>
      </c>
      <c r="B1260" s="6" t="s">
        <v>4596</v>
      </c>
      <c r="C1260" t="s">
        <v>4597</v>
      </c>
      <c r="D1260" t="s">
        <v>509</v>
      </c>
      <c r="E1260">
        <v>9</v>
      </c>
      <c r="F1260" s="34">
        <v>8</v>
      </c>
      <c r="G1260" s="10">
        <v>9.9499999999999993</v>
      </c>
      <c r="H1260" s="43">
        <f>(F1260*G1260*0.4)/1.055</f>
        <v>30.18009478672986</v>
      </c>
      <c r="I1260" s="34">
        <f t="shared" si="76"/>
        <v>72.435999999999993</v>
      </c>
      <c r="K1260" s="2"/>
      <c r="L1260" s="2"/>
    </row>
    <row r="1261" spans="1:12" s="23" customFormat="1" x14ac:dyDescent="0.25">
      <c r="A1261" s="25" t="s">
        <v>1138</v>
      </c>
      <c r="B1261" s="27" t="s">
        <v>4844</v>
      </c>
      <c r="C1261" s="24" t="s">
        <v>4845</v>
      </c>
      <c r="D1261" s="24" t="s">
        <v>458</v>
      </c>
      <c r="E1261" s="24">
        <v>3</v>
      </c>
      <c r="F1261" s="35">
        <v>8</v>
      </c>
      <c r="G1261" s="38">
        <v>9.9499999999999993</v>
      </c>
      <c r="H1261" s="44">
        <f>(F1261*G1261*0.4)/1.055</f>
        <v>30.18009478672986</v>
      </c>
      <c r="I1261" s="35">
        <f t="shared" si="76"/>
        <v>72.435999999999993</v>
      </c>
    </row>
    <row r="1262" spans="1:12" s="23" customFormat="1" x14ac:dyDescent="0.25">
      <c r="A1262" s="1" t="s">
        <v>1172</v>
      </c>
      <c r="B1262" s="6" t="s">
        <v>447</v>
      </c>
      <c r="C1262" t="s">
        <v>448</v>
      </c>
      <c r="D1262" t="s">
        <v>425</v>
      </c>
      <c r="E1262">
        <v>9</v>
      </c>
      <c r="F1262" s="34">
        <v>9</v>
      </c>
      <c r="G1262" s="10">
        <v>14.95</v>
      </c>
      <c r="H1262" s="43">
        <f>(F1262*G1262*0.5)/1.055</f>
        <v>63.767772511848335</v>
      </c>
      <c r="I1262" s="34">
        <f t="shared" si="76"/>
        <v>122.44049999999999</v>
      </c>
      <c r="J1262"/>
      <c r="K1262" s="2"/>
      <c r="L1262" s="2"/>
    </row>
    <row r="1263" spans="1:12" s="23" customFormat="1" x14ac:dyDescent="0.25">
      <c r="A1263" s="1" t="s">
        <v>1138</v>
      </c>
      <c r="B1263" s="6" t="s">
        <v>4403</v>
      </c>
      <c r="C1263" t="s">
        <v>4404</v>
      </c>
      <c r="D1263" t="s">
        <v>458</v>
      </c>
      <c r="E1263">
        <v>4</v>
      </c>
      <c r="F1263" s="34">
        <v>9</v>
      </c>
      <c r="G1263" s="10">
        <v>9.9499999999999993</v>
      </c>
      <c r="H1263" s="43">
        <f>(F1263*G1263*0.4)/1.055</f>
        <v>33.952606635071092</v>
      </c>
      <c r="I1263" s="34">
        <f t="shared" si="76"/>
        <v>81.490499999999997</v>
      </c>
      <c r="J1263" s="5"/>
      <c r="K1263" s="2"/>
      <c r="L1263" s="2"/>
    </row>
    <row r="1264" spans="1:12" s="2" customFormat="1" x14ac:dyDescent="0.25">
      <c r="A1264" s="3" t="s">
        <v>977</v>
      </c>
      <c r="B1264" s="22" t="s">
        <v>1928</v>
      </c>
      <c r="C1264" s="2" t="s">
        <v>1930</v>
      </c>
      <c r="D1264" s="2" t="s">
        <v>776</v>
      </c>
      <c r="E1264" s="2">
        <v>11</v>
      </c>
      <c r="F1264" s="32">
        <v>9</v>
      </c>
      <c r="G1264" s="17">
        <v>9.9499999999999993</v>
      </c>
      <c r="H1264" s="41">
        <f>(F1264*G1264*0.1)/1.055</f>
        <v>8.488151658767773</v>
      </c>
      <c r="I1264" s="34">
        <f t="shared" si="76"/>
        <v>81.490499999999997</v>
      </c>
      <c r="J1264"/>
      <c r="K1264" s="5"/>
      <c r="L1264"/>
    </row>
    <row r="1265" spans="1:12" s="2" customFormat="1" x14ac:dyDescent="0.25">
      <c r="A1265" s="3" t="s">
        <v>550</v>
      </c>
      <c r="B1265" s="4" t="s">
        <v>561</v>
      </c>
      <c r="C1265" s="2" t="s">
        <v>562</v>
      </c>
      <c r="D1265" s="2" t="s">
        <v>553</v>
      </c>
      <c r="E1265" s="2">
        <v>5</v>
      </c>
      <c r="F1265" s="32">
        <v>9</v>
      </c>
      <c r="G1265" s="17">
        <v>23</v>
      </c>
      <c r="H1265" s="41">
        <f>(F1265*3.2)/1.055</f>
        <v>27.298578199052134</v>
      </c>
      <c r="I1265" s="34">
        <f t="shared" si="76"/>
        <v>188.37</v>
      </c>
      <c r="K1265" s="5"/>
      <c r="L1265" s="5"/>
    </row>
    <row r="1266" spans="1:12" s="2" customFormat="1" x14ac:dyDescent="0.25">
      <c r="A1266" s="3" t="s">
        <v>550</v>
      </c>
      <c r="B1266" s="4" t="s">
        <v>551</v>
      </c>
      <c r="C1266" s="2" t="s">
        <v>552</v>
      </c>
      <c r="D1266" s="2" t="s">
        <v>553</v>
      </c>
      <c r="E1266" s="2">
        <v>5</v>
      </c>
      <c r="F1266" s="32">
        <v>9</v>
      </c>
      <c r="G1266" s="17">
        <v>23</v>
      </c>
      <c r="H1266" s="41">
        <f>(F1266*3.2)/1.055</f>
        <v>27.298578199052134</v>
      </c>
      <c r="I1266" s="34">
        <f t="shared" si="76"/>
        <v>188.37</v>
      </c>
      <c r="J1266" s="5"/>
      <c r="K1266" s="5"/>
      <c r="L1266" s="5"/>
    </row>
    <row r="1267" spans="1:12" s="2" customFormat="1" x14ac:dyDescent="0.25">
      <c r="A1267" s="3" t="s">
        <v>1575</v>
      </c>
      <c r="B1267" s="4" t="s">
        <v>1005</v>
      </c>
      <c r="C1267" s="2" t="s">
        <v>1006</v>
      </c>
      <c r="D1267" s="2" t="s">
        <v>425</v>
      </c>
      <c r="E1267" s="2">
        <v>5</v>
      </c>
      <c r="F1267" s="32">
        <v>9</v>
      </c>
      <c r="G1267" s="17">
        <v>18</v>
      </c>
      <c r="H1267" s="41">
        <f>(F1267*G1267*0.25)/1.055</f>
        <v>38.388625592417064</v>
      </c>
      <c r="I1267" s="34">
        <f t="shared" si="76"/>
        <v>147.42000000000002</v>
      </c>
    </row>
    <row r="1268" spans="1:12" s="2" customFormat="1" x14ac:dyDescent="0.25">
      <c r="A1268" s="3" t="s">
        <v>1324</v>
      </c>
      <c r="B1268" s="4" t="s">
        <v>5030</v>
      </c>
      <c r="C1268" s="2" t="s">
        <v>5031</v>
      </c>
      <c r="D1268" s="2" t="s">
        <v>425</v>
      </c>
      <c r="E1268" s="2">
        <v>6</v>
      </c>
      <c r="F1268" s="32">
        <v>10</v>
      </c>
      <c r="G1268" s="17">
        <v>9</v>
      </c>
      <c r="H1268" s="41">
        <f>(F1268*1)/1.055</f>
        <v>9.4786729857819907</v>
      </c>
      <c r="I1268" s="34">
        <f t="shared" si="76"/>
        <v>81.900000000000006</v>
      </c>
      <c r="J1268"/>
      <c r="K1268"/>
      <c r="L1268"/>
    </row>
    <row r="1269" spans="1:12" s="2" customFormat="1" x14ac:dyDescent="0.25">
      <c r="A1269" s="7" t="s">
        <v>1007</v>
      </c>
      <c r="B1269" s="8" t="s">
        <v>3891</v>
      </c>
      <c r="C1269" s="5" t="s">
        <v>3890</v>
      </c>
      <c r="D1269" s="5" t="s">
        <v>1889</v>
      </c>
      <c r="E1269" s="5">
        <v>7</v>
      </c>
      <c r="F1269" s="33">
        <v>10</v>
      </c>
      <c r="G1269" s="37">
        <v>6.9</v>
      </c>
      <c r="H1269" s="42">
        <f>(F1269*0.4*G1269)/1.055</f>
        <v>26.161137440758296</v>
      </c>
      <c r="I1269" s="34">
        <f t="shared" si="76"/>
        <v>62.79</v>
      </c>
      <c r="J1269" s="26"/>
      <c r="K1269" s="26"/>
      <c r="L1269" s="26"/>
    </row>
    <row r="1270" spans="1:12" s="2" customFormat="1" x14ac:dyDescent="0.25">
      <c r="A1270" s="7" t="s">
        <v>1007</v>
      </c>
      <c r="B1270" s="8" t="s">
        <v>3854</v>
      </c>
      <c r="C1270" s="5" t="s">
        <v>3855</v>
      </c>
      <c r="D1270" s="5" t="s">
        <v>1889</v>
      </c>
      <c r="E1270" s="5">
        <v>7</v>
      </c>
      <c r="F1270" s="33">
        <v>10</v>
      </c>
      <c r="G1270" s="37">
        <v>6.9</v>
      </c>
      <c r="H1270" s="42">
        <f>(F1270*0.4*G1270)/1.055</f>
        <v>26.161137440758296</v>
      </c>
      <c r="I1270" s="34">
        <f t="shared" si="76"/>
        <v>62.79</v>
      </c>
      <c r="J1270" s="26"/>
      <c r="K1270" s="26"/>
      <c r="L1270" s="26"/>
    </row>
    <row r="1271" spans="1:12" s="2" customFormat="1" x14ac:dyDescent="0.25">
      <c r="A1271" s="1" t="s">
        <v>1172</v>
      </c>
      <c r="B1271" s="6" t="s">
        <v>4749</v>
      </c>
      <c r="C1271" t="s">
        <v>4750</v>
      </c>
      <c r="D1271" t="s">
        <v>458</v>
      </c>
      <c r="E1271">
        <v>4</v>
      </c>
      <c r="F1271" s="34">
        <v>10</v>
      </c>
      <c r="G1271" s="10">
        <v>13.95</v>
      </c>
      <c r="H1271" s="43">
        <f>(F1271*G1271*0.4)/1.055</f>
        <v>52.890995260663516</v>
      </c>
      <c r="I1271" s="34">
        <f t="shared" ref="I1271:I1300" si="77">F1271*G1271*0.91</f>
        <v>126.94500000000001</v>
      </c>
      <c r="J1271"/>
      <c r="K1271"/>
      <c r="L1271"/>
    </row>
    <row r="1272" spans="1:12" s="2" customFormat="1" x14ac:dyDescent="0.25">
      <c r="A1272" s="25" t="s">
        <v>1296</v>
      </c>
      <c r="B1272" s="27" t="s">
        <v>4814</v>
      </c>
      <c r="C1272" s="24" t="s">
        <v>2234</v>
      </c>
      <c r="D1272" s="24" t="s">
        <v>458</v>
      </c>
      <c r="E1272" s="24">
        <v>4</v>
      </c>
      <c r="F1272" s="35">
        <v>10</v>
      </c>
      <c r="G1272" s="38">
        <v>16</v>
      </c>
      <c r="H1272" s="44">
        <f>(F1272*2.5)/1.055</f>
        <v>23.696682464454977</v>
      </c>
      <c r="I1272" s="35">
        <f t="shared" si="77"/>
        <v>145.6</v>
      </c>
      <c r="J1272" s="23"/>
      <c r="K1272" s="23"/>
      <c r="L1272" s="23"/>
    </row>
    <row r="1273" spans="1:12" s="5" customFormat="1" x14ac:dyDescent="0.25">
      <c r="A1273" s="21" t="s">
        <v>977</v>
      </c>
      <c r="B1273" s="22" t="s">
        <v>1928</v>
      </c>
      <c r="C1273" s="23" t="s">
        <v>2428</v>
      </c>
      <c r="D1273" s="23" t="s">
        <v>776</v>
      </c>
      <c r="E1273" s="23">
        <v>7</v>
      </c>
      <c r="F1273" s="31">
        <v>10</v>
      </c>
      <c r="G1273" s="30">
        <v>3.95</v>
      </c>
      <c r="H1273" s="40">
        <f>(F1273*G1273*0.25)/1.055</f>
        <v>9.3601895734597154</v>
      </c>
      <c r="I1273" s="34">
        <f t="shared" si="77"/>
        <v>35.945</v>
      </c>
      <c r="J1273"/>
      <c r="K1273"/>
      <c r="L1273"/>
    </row>
    <row r="1274" spans="1:12" s="2" customFormat="1" x14ac:dyDescent="0.25">
      <c r="A1274" s="3" t="s">
        <v>977</v>
      </c>
      <c r="B1274" s="22" t="s">
        <v>1928</v>
      </c>
      <c r="C1274" s="2" t="s">
        <v>3332</v>
      </c>
      <c r="D1274" s="2" t="s">
        <v>776</v>
      </c>
      <c r="E1274" s="2">
        <v>11</v>
      </c>
      <c r="F1274" s="32">
        <v>10</v>
      </c>
      <c r="G1274" s="17">
        <v>9.9499999999999993</v>
      </c>
      <c r="H1274" s="41">
        <f>(F1274*G1274*0.1)/1.055</f>
        <v>9.4312796208530827</v>
      </c>
      <c r="I1274" s="34">
        <f t="shared" si="77"/>
        <v>90.545000000000002</v>
      </c>
      <c r="J1274"/>
      <c r="K1274"/>
      <c r="L1274"/>
    </row>
    <row r="1275" spans="1:12" s="5" customFormat="1" x14ac:dyDescent="0.25">
      <c r="A1275" s="3" t="s">
        <v>1206</v>
      </c>
      <c r="B1275" s="4" t="s">
        <v>3471</v>
      </c>
      <c r="C1275" s="2" t="s">
        <v>3472</v>
      </c>
      <c r="D1275" s="2" t="s">
        <v>473</v>
      </c>
      <c r="E1275" s="2">
        <v>3</v>
      </c>
      <c r="F1275" s="32">
        <v>10</v>
      </c>
      <c r="G1275" s="17">
        <v>5.8</v>
      </c>
      <c r="H1275" s="41">
        <f>(F1275*0.5)/1.055</f>
        <v>4.7393364928909953</v>
      </c>
      <c r="I1275" s="34">
        <f t="shared" si="77"/>
        <v>52.78</v>
      </c>
      <c r="J1275" s="2"/>
      <c r="K1275" s="2"/>
      <c r="L1275" s="2"/>
    </row>
    <row r="1276" spans="1:12" s="5" customFormat="1" x14ac:dyDescent="0.25">
      <c r="A1276" s="3" t="s">
        <v>550</v>
      </c>
      <c r="B1276" s="4" t="s">
        <v>557</v>
      </c>
      <c r="C1276" s="2" t="s">
        <v>556</v>
      </c>
      <c r="D1276" s="2" t="s">
        <v>553</v>
      </c>
      <c r="E1276" s="2">
        <v>5</v>
      </c>
      <c r="F1276" s="32">
        <v>10</v>
      </c>
      <c r="G1276" s="17">
        <v>23</v>
      </c>
      <c r="H1276" s="41">
        <f>(F1276*3.2)/1.055</f>
        <v>30.33175355450237</v>
      </c>
      <c r="I1276" s="34">
        <f t="shared" si="77"/>
        <v>209.3</v>
      </c>
      <c r="J1276" s="2"/>
    </row>
    <row r="1277" spans="1:12" s="5" customFormat="1" x14ac:dyDescent="0.25">
      <c r="A1277" s="3" t="s">
        <v>1324</v>
      </c>
      <c r="B1277" s="4" t="s">
        <v>5123</v>
      </c>
      <c r="C1277" s="2" t="s">
        <v>5124</v>
      </c>
      <c r="D1277" s="2" t="s">
        <v>532</v>
      </c>
      <c r="E1277" s="2">
        <v>9</v>
      </c>
      <c r="F1277" s="32">
        <v>11</v>
      </c>
      <c r="G1277" s="17">
        <v>7</v>
      </c>
      <c r="H1277" s="41">
        <f>(F1277*1)/1.055</f>
        <v>10.42654028436019</v>
      </c>
      <c r="I1277" s="34">
        <f t="shared" si="77"/>
        <v>70.070000000000007</v>
      </c>
      <c r="J1277" s="2"/>
      <c r="K1277"/>
      <c r="L1277"/>
    </row>
    <row r="1278" spans="1:12" s="5" customFormat="1" x14ac:dyDescent="0.25">
      <c r="A1278" s="3" t="s">
        <v>1919</v>
      </c>
      <c r="B1278" s="4" t="s">
        <v>1922</v>
      </c>
      <c r="C1278" s="2" t="s">
        <v>1923</v>
      </c>
      <c r="D1278" s="2" t="s">
        <v>458</v>
      </c>
      <c r="E1278" s="2">
        <v>3</v>
      </c>
      <c r="F1278" s="32">
        <v>11</v>
      </c>
      <c r="G1278" s="17">
        <v>14.9</v>
      </c>
      <c r="H1278" s="41">
        <f>(F1278*2)/1.055</f>
        <v>20.85308056872038</v>
      </c>
      <c r="I1278" s="34">
        <f t="shared" si="77"/>
        <v>149.149</v>
      </c>
      <c r="J1278"/>
      <c r="K1278"/>
      <c r="L1278"/>
    </row>
    <row r="1279" spans="1:12" s="5" customFormat="1" x14ac:dyDescent="0.25">
      <c r="A1279" s="7" t="s">
        <v>5</v>
      </c>
      <c r="B1279" s="8" t="s">
        <v>4520</v>
      </c>
      <c r="C1279" s="5" t="s">
        <v>4521</v>
      </c>
      <c r="D1279" s="5" t="s">
        <v>458</v>
      </c>
      <c r="E1279" s="5">
        <v>4</v>
      </c>
      <c r="F1279" s="33">
        <v>11</v>
      </c>
      <c r="G1279" s="37">
        <v>11.5</v>
      </c>
      <c r="H1279" s="42">
        <f>(F1279*G1279*0.4)/1.055</f>
        <v>47.962085308056878</v>
      </c>
      <c r="I1279" s="34">
        <f t="shared" si="77"/>
        <v>115.11500000000001</v>
      </c>
      <c r="J1279" s="26"/>
      <c r="K1279" s="26"/>
      <c r="L1279" s="26"/>
    </row>
    <row r="1280" spans="1:12" s="2" customFormat="1" x14ac:dyDescent="0.25">
      <c r="A1280" s="3" t="s">
        <v>1296</v>
      </c>
      <c r="B1280" s="4" t="s">
        <v>1598</v>
      </c>
      <c r="C1280" s="2" t="s">
        <v>1599</v>
      </c>
      <c r="D1280" s="2" t="s">
        <v>458</v>
      </c>
      <c r="E1280" s="2">
        <v>10</v>
      </c>
      <c r="F1280" s="32">
        <v>11</v>
      </c>
      <c r="G1280" s="17">
        <v>10</v>
      </c>
      <c r="H1280" s="41">
        <f>(0.5*F1280)/1.055</f>
        <v>5.2132701421800949</v>
      </c>
      <c r="I1280" s="34">
        <f t="shared" si="77"/>
        <v>100.10000000000001</v>
      </c>
      <c r="J1280" s="26"/>
    </row>
    <row r="1281" spans="1:12" s="2" customFormat="1" x14ac:dyDescent="0.25">
      <c r="A1281" s="3" t="s">
        <v>1266</v>
      </c>
      <c r="B1281" s="4" t="s">
        <v>2401</v>
      </c>
      <c r="C1281" s="2" t="s">
        <v>2402</v>
      </c>
      <c r="D1281" s="2" t="s">
        <v>425</v>
      </c>
      <c r="E1281" s="2">
        <v>9</v>
      </c>
      <c r="F1281" s="32">
        <v>11</v>
      </c>
      <c r="G1281" s="17">
        <v>13</v>
      </c>
      <c r="H1281" s="41">
        <f>(F1281*2.5)/1.055</f>
        <v>26.066350710900476</v>
      </c>
      <c r="I1281" s="34">
        <f t="shared" si="77"/>
        <v>130.13</v>
      </c>
      <c r="J1281"/>
      <c r="K1281"/>
      <c r="L1281"/>
    </row>
    <row r="1282" spans="1:12" s="2" customFormat="1" x14ac:dyDescent="0.25">
      <c r="A1282" s="3" t="s">
        <v>4399</v>
      </c>
      <c r="B1282" s="4" t="s">
        <v>4400</v>
      </c>
      <c r="C1282" s="2" t="s">
        <v>4401</v>
      </c>
      <c r="D1282" s="2" t="s">
        <v>425</v>
      </c>
      <c r="E1282" s="2">
        <v>7</v>
      </c>
      <c r="F1282" s="32">
        <v>11</v>
      </c>
      <c r="G1282" s="17">
        <v>19.899999999999999</v>
      </c>
      <c r="H1282" s="41">
        <f>(F1282*0.5)/1.055</f>
        <v>5.2132701421800949</v>
      </c>
      <c r="I1282" s="34">
        <f t="shared" si="77"/>
        <v>199.19899999999998</v>
      </c>
      <c r="J1282" s="5"/>
    </row>
    <row r="1283" spans="1:12" s="5" customFormat="1" x14ac:dyDescent="0.25">
      <c r="A1283" s="7" t="s">
        <v>1007</v>
      </c>
      <c r="B1283" s="8" t="s">
        <v>3893</v>
      </c>
      <c r="C1283" s="5" t="s">
        <v>3892</v>
      </c>
      <c r="D1283" s="5" t="s">
        <v>1889</v>
      </c>
      <c r="E1283" s="5">
        <v>7</v>
      </c>
      <c r="F1283" s="33">
        <v>12</v>
      </c>
      <c r="G1283" s="37">
        <v>6.9</v>
      </c>
      <c r="H1283" s="42">
        <f>(F1283*0.4*G1283)/1.055</f>
        <v>31.393364928909957</v>
      </c>
      <c r="I1283" s="34">
        <f t="shared" si="77"/>
        <v>75.348000000000013</v>
      </c>
      <c r="J1283" s="26"/>
      <c r="K1283" s="26"/>
      <c r="L1283" s="26"/>
    </row>
    <row r="1284" spans="1:12" s="2" customFormat="1" x14ac:dyDescent="0.25">
      <c r="A1284" s="3" t="s">
        <v>1372</v>
      </c>
      <c r="B1284" s="4" t="s">
        <v>284</v>
      </c>
      <c r="C1284" s="2" t="s">
        <v>285</v>
      </c>
      <c r="D1284" s="2" t="s">
        <v>458</v>
      </c>
      <c r="E1284" s="2">
        <v>5</v>
      </c>
      <c r="F1284" s="32">
        <v>12</v>
      </c>
      <c r="G1284" s="17">
        <v>12</v>
      </c>
      <c r="H1284" s="41">
        <f>(F1284*G1284*0.25)/1.055</f>
        <v>34.123222748815166</v>
      </c>
      <c r="I1284" s="34">
        <f t="shared" si="77"/>
        <v>131.04</v>
      </c>
      <c r="J1284" s="5"/>
      <c r="K1284"/>
      <c r="L1284"/>
    </row>
    <row r="1285" spans="1:12" s="2" customFormat="1" x14ac:dyDescent="0.25">
      <c r="A1285" s="3" t="s">
        <v>1296</v>
      </c>
      <c r="B1285" s="4" t="s">
        <v>4919</v>
      </c>
      <c r="C1285" s="2" t="s">
        <v>4920</v>
      </c>
      <c r="D1285" s="2" t="s">
        <v>458</v>
      </c>
      <c r="E1285" s="2">
        <v>5</v>
      </c>
      <c r="F1285" s="32">
        <v>12</v>
      </c>
      <c r="G1285" s="17">
        <v>17</v>
      </c>
      <c r="H1285" s="41">
        <f>(2.5*F1285)/1.055</f>
        <v>28.436018957345972</v>
      </c>
      <c r="I1285" s="34">
        <f t="shared" si="77"/>
        <v>185.64000000000001</v>
      </c>
      <c r="J1285" s="26"/>
      <c r="K1285" s="5"/>
      <c r="L1285" s="5"/>
    </row>
    <row r="1286" spans="1:12" s="2" customFormat="1" x14ac:dyDescent="0.25">
      <c r="A1286" s="3" t="s">
        <v>1293</v>
      </c>
      <c r="B1286" s="4" t="s">
        <v>548</v>
      </c>
      <c r="C1286" s="2" t="s">
        <v>549</v>
      </c>
      <c r="D1286" s="2" t="s">
        <v>425</v>
      </c>
      <c r="E1286" s="2">
        <v>5</v>
      </c>
      <c r="F1286" s="32">
        <v>12</v>
      </c>
      <c r="G1286" s="17">
        <v>6</v>
      </c>
      <c r="H1286" s="41">
        <f>(F1286*1.5)/1.055</f>
        <v>17.061611374407583</v>
      </c>
      <c r="I1286" s="34">
        <f t="shared" si="77"/>
        <v>65.52</v>
      </c>
    </row>
    <row r="1287" spans="1:12" s="2" customFormat="1" x14ac:dyDescent="0.25">
      <c r="A1287" s="3" t="s">
        <v>2373</v>
      </c>
      <c r="B1287" s="4" t="s">
        <v>2374</v>
      </c>
      <c r="C1287" s="2" t="s">
        <v>2375</v>
      </c>
      <c r="D1287" s="2" t="s">
        <v>458</v>
      </c>
      <c r="E1287" s="2">
        <v>3</v>
      </c>
      <c r="F1287" s="32">
        <v>12</v>
      </c>
      <c r="G1287" s="17">
        <v>13</v>
      </c>
      <c r="H1287" s="41">
        <f>(F1287*2.5)/1.055</f>
        <v>28.436018957345972</v>
      </c>
      <c r="I1287" s="34">
        <f t="shared" si="77"/>
        <v>141.96</v>
      </c>
      <c r="J1287"/>
      <c r="K1287"/>
      <c r="L1287"/>
    </row>
    <row r="1288" spans="1:12" s="2" customFormat="1" x14ac:dyDescent="0.25">
      <c r="A1288" s="7" t="s">
        <v>1194</v>
      </c>
      <c r="B1288" s="8" t="s">
        <v>2559</v>
      </c>
      <c r="C1288" s="5" t="s">
        <v>2560</v>
      </c>
      <c r="D1288" s="5" t="s">
        <v>458</v>
      </c>
      <c r="E1288" s="5">
        <v>3</v>
      </c>
      <c r="F1288" s="33">
        <v>13</v>
      </c>
      <c r="G1288" s="37">
        <v>6</v>
      </c>
      <c r="H1288" s="42">
        <f>(F1288*G1288*0.48)/1.055</f>
        <v>35.488151658767769</v>
      </c>
      <c r="I1288" s="34">
        <f t="shared" si="77"/>
        <v>70.98</v>
      </c>
    </row>
    <row r="1289" spans="1:12" s="2" customFormat="1" x14ac:dyDescent="0.25">
      <c r="A1289" s="3" t="s">
        <v>1206</v>
      </c>
      <c r="B1289" s="4" t="s">
        <v>1536</v>
      </c>
      <c r="C1289" s="2" t="s">
        <v>928</v>
      </c>
      <c r="D1289" s="2" t="s">
        <v>425</v>
      </c>
      <c r="E1289" s="2">
        <v>4</v>
      </c>
      <c r="F1289" s="32">
        <v>13</v>
      </c>
      <c r="G1289" s="17">
        <v>8.5</v>
      </c>
      <c r="H1289" s="41">
        <f>(F1289*G1289*0.25)/1.055</f>
        <v>26.18483412322275</v>
      </c>
      <c r="I1289" s="34">
        <f t="shared" si="77"/>
        <v>100.55500000000001</v>
      </c>
    </row>
    <row r="1290" spans="1:12" s="2" customFormat="1" x14ac:dyDescent="0.25">
      <c r="A1290" s="1" t="s">
        <v>1311</v>
      </c>
      <c r="B1290" s="8" t="s">
        <v>96</v>
      </c>
      <c r="C1290" s="5" t="s">
        <v>97</v>
      </c>
      <c r="D1290" s="5" t="s">
        <v>473</v>
      </c>
      <c r="E1290" s="5">
        <v>8</v>
      </c>
      <c r="F1290" s="33">
        <v>13</v>
      </c>
      <c r="G1290" s="37">
        <v>5.7</v>
      </c>
      <c r="H1290" s="42">
        <f>(F1290*G1290*0.4)/1.055</f>
        <v>28.094786729857827</v>
      </c>
      <c r="I1290" s="34">
        <f t="shared" si="77"/>
        <v>67.431000000000012</v>
      </c>
      <c r="J1290"/>
      <c r="K1290"/>
      <c r="L1290"/>
    </row>
    <row r="1291" spans="1:12" s="2" customFormat="1" x14ac:dyDescent="0.25">
      <c r="A1291" s="21" t="s">
        <v>2914</v>
      </c>
      <c r="B1291" s="22" t="s">
        <v>3701</v>
      </c>
      <c r="C1291" s="23" t="s">
        <v>3702</v>
      </c>
      <c r="D1291" s="23" t="s">
        <v>458</v>
      </c>
      <c r="E1291" s="23">
        <v>4</v>
      </c>
      <c r="F1291" s="31">
        <v>13</v>
      </c>
      <c r="G1291" s="30">
        <v>13.5</v>
      </c>
      <c r="H1291" s="40">
        <f>(F1291*G1291*0.25)/1.055</f>
        <v>41.587677725118489</v>
      </c>
      <c r="I1291" s="34">
        <f t="shared" si="77"/>
        <v>159.70500000000001</v>
      </c>
      <c r="J1291"/>
      <c r="K1291"/>
      <c r="L1291"/>
    </row>
    <row r="1292" spans="1:12" s="2" customFormat="1" x14ac:dyDescent="0.25">
      <c r="A1292" s="3" t="s">
        <v>1318</v>
      </c>
      <c r="B1292" s="4" t="s">
        <v>4883</v>
      </c>
      <c r="C1292" s="2" t="s">
        <v>42</v>
      </c>
      <c r="D1292" s="2" t="s">
        <v>458</v>
      </c>
      <c r="E1292" s="2">
        <v>6</v>
      </c>
      <c r="F1292" s="32">
        <v>14</v>
      </c>
      <c r="G1292" s="17">
        <v>4.95</v>
      </c>
      <c r="H1292" s="41">
        <f>(F1292*2.5)/1.055</f>
        <v>33.175355450236971</v>
      </c>
      <c r="I1292" s="34">
        <f t="shared" si="77"/>
        <v>63.063000000000002</v>
      </c>
      <c r="J1292"/>
      <c r="K1292"/>
      <c r="L1292"/>
    </row>
    <row r="1293" spans="1:12" s="2" customFormat="1" x14ac:dyDescent="0.25">
      <c r="A1293" s="21" t="s">
        <v>1296</v>
      </c>
      <c r="B1293" s="22" t="s">
        <v>4931</v>
      </c>
      <c r="C1293" s="23" t="s">
        <v>4932</v>
      </c>
      <c r="D1293" s="23" t="s">
        <v>458</v>
      </c>
      <c r="E1293" s="23">
        <v>9</v>
      </c>
      <c r="F1293" s="31">
        <v>14</v>
      </c>
      <c r="G1293" s="30">
        <v>29.5</v>
      </c>
      <c r="H1293" s="41">
        <f>(3*F1293)/1.055</f>
        <v>39.810426540284361</v>
      </c>
      <c r="I1293" s="34">
        <f t="shared" si="77"/>
        <v>375.83000000000004</v>
      </c>
    </row>
    <row r="1294" spans="1:12" s="23" customFormat="1" x14ac:dyDescent="0.25">
      <c r="A1294" s="3" t="s">
        <v>1296</v>
      </c>
      <c r="B1294" s="4" t="s">
        <v>571</v>
      </c>
      <c r="C1294" s="2" t="s">
        <v>3689</v>
      </c>
      <c r="D1294" s="2" t="s">
        <v>458</v>
      </c>
      <c r="E1294" s="2">
        <v>3</v>
      </c>
      <c r="F1294" s="32">
        <v>14</v>
      </c>
      <c r="G1294" s="17">
        <v>12.5</v>
      </c>
      <c r="H1294" s="41">
        <f>(2.5*F1294)/1.055</f>
        <v>33.175355450236971</v>
      </c>
      <c r="I1294" s="34">
        <f t="shared" si="77"/>
        <v>159.25</v>
      </c>
      <c r="J1294" s="2"/>
      <c r="K1294" s="5"/>
      <c r="L1294" s="2"/>
    </row>
    <row r="1295" spans="1:12" x14ac:dyDescent="0.25">
      <c r="A1295" s="1" t="s">
        <v>1281</v>
      </c>
      <c r="B1295" s="6" t="s">
        <v>5075</v>
      </c>
      <c r="C1295" t="s">
        <v>5076</v>
      </c>
      <c r="D1295" t="s">
        <v>458</v>
      </c>
      <c r="E1295">
        <v>5</v>
      </c>
      <c r="F1295" s="34">
        <v>14</v>
      </c>
      <c r="G1295" s="10">
        <v>3.5</v>
      </c>
      <c r="H1295" s="43">
        <f>(F1295*G1295*0.4)/1.055</f>
        <v>18.578199052132703</v>
      </c>
      <c r="I1295" s="34">
        <f t="shared" si="77"/>
        <v>44.59</v>
      </c>
      <c r="J1295" s="5"/>
    </row>
    <row r="1296" spans="1:12" x14ac:dyDescent="0.25">
      <c r="A1296" s="3" t="s">
        <v>1523</v>
      </c>
      <c r="B1296" s="4" t="s">
        <v>3748</v>
      </c>
      <c r="C1296" s="2" t="s">
        <v>3747</v>
      </c>
      <c r="D1296" s="2" t="s">
        <v>458</v>
      </c>
      <c r="E1296" s="2">
        <v>5</v>
      </c>
      <c r="F1296" s="32">
        <v>14</v>
      </c>
      <c r="G1296" s="17">
        <v>12.3</v>
      </c>
      <c r="H1296" s="41">
        <f>(F1296*G1296*0.25)/1.055</f>
        <v>40.805687203791479</v>
      </c>
      <c r="I1296" s="34">
        <f t="shared" si="77"/>
        <v>156.70200000000003</v>
      </c>
      <c r="J1296" s="2"/>
      <c r="K1296" s="2"/>
      <c r="L1296" s="2"/>
    </row>
    <row r="1297" spans="1:12" x14ac:dyDescent="0.25">
      <c r="A1297" s="3" t="s">
        <v>1358</v>
      </c>
      <c r="B1297" s="4" t="s">
        <v>2661</v>
      </c>
      <c r="C1297" s="2" t="s">
        <v>2662</v>
      </c>
      <c r="D1297" s="2" t="s">
        <v>458</v>
      </c>
      <c r="E1297" s="2">
        <v>4</v>
      </c>
      <c r="F1297" s="32">
        <v>14</v>
      </c>
      <c r="G1297" s="17">
        <v>13</v>
      </c>
      <c r="H1297" s="41">
        <f>(2.5*F1297)/1.055</f>
        <v>33.175355450236971</v>
      </c>
      <c r="I1297" s="34">
        <f t="shared" si="77"/>
        <v>165.62</v>
      </c>
      <c r="J1297" s="2"/>
      <c r="K1297" s="2"/>
      <c r="L1297" s="2"/>
    </row>
    <row r="1298" spans="1:12" x14ac:dyDescent="0.25">
      <c r="A1298" s="21" t="s">
        <v>977</v>
      </c>
      <c r="B1298" s="22" t="s">
        <v>1928</v>
      </c>
      <c r="C1298" s="23" t="s">
        <v>2429</v>
      </c>
      <c r="D1298" s="23" t="s">
        <v>776</v>
      </c>
      <c r="E1298" s="23">
        <v>7</v>
      </c>
      <c r="F1298" s="31">
        <v>15</v>
      </c>
      <c r="G1298" s="30">
        <v>3.95</v>
      </c>
      <c r="H1298" s="40">
        <f>(F1298*G1298*0.25)/1.055</f>
        <v>14.040284360189574</v>
      </c>
      <c r="I1298" s="34">
        <f t="shared" si="77"/>
        <v>53.917500000000004</v>
      </c>
    </row>
    <row r="1299" spans="1:12" x14ac:dyDescent="0.25">
      <c r="A1299" s="3" t="s">
        <v>1324</v>
      </c>
      <c r="B1299" s="4" t="s">
        <v>5032</v>
      </c>
      <c r="C1299" s="2" t="s">
        <v>5033</v>
      </c>
      <c r="D1299" s="2" t="s">
        <v>425</v>
      </c>
      <c r="E1299" s="2">
        <v>6</v>
      </c>
      <c r="F1299" s="32">
        <v>16</v>
      </c>
      <c r="G1299" s="17">
        <v>9</v>
      </c>
      <c r="H1299" s="41">
        <f>(F1299*1)/1.055</f>
        <v>15.165876777251185</v>
      </c>
      <c r="I1299" s="34">
        <f t="shared" si="77"/>
        <v>131.04</v>
      </c>
    </row>
    <row r="1300" spans="1:12" x14ac:dyDescent="0.25">
      <c r="A1300" s="25" t="s">
        <v>1172</v>
      </c>
      <c r="B1300" s="27" t="s">
        <v>2096</v>
      </c>
      <c r="C1300" s="24" t="s">
        <v>693</v>
      </c>
      <c r="D1300" s="24" t="s">
        <v>425</v>
      </c>
      <c r="E1300" s="24">
        <v>9</v>
      </c>
      <c r="F1300" s="35">
        <v>16</v>
      </c>
      <c r="G1300" s="38">
        <v>19.95</v>
      </c>
      <c r="H1300" s="44">
        <f>(F1300*G1300*0.2)/1.055</f>
        <v>60.511848341232238</v>
      </c>
      <c r="I1300" s="34">
        <f t="shared" si="77"/>
        <v>290.47199999999998</v>
      </c>
    </row>
    <row r="1301" spans="1:12" x14ac:dyDescent="0.25">
      <c r="A1301" s="21" t="s">
        <v>4434</v>
      </c>
      <c r="B1301" s="22" t="s">
        <v>4436</v>
      </c>
      <c r="C1301" s="23" t="s">
        <v>4437</v>
      </c>
      <c r="D1301" s="23"/>
      <c r="E1301" s="23"/>
      <c r="F1301" s="31">
        <v>16</v>
      </c>
      <c r="G1301" s="30">
        <v>19.95</v>
      </c>
      <c r="H1301" s="40">
        <f>(F1301*G1301*0.25)/1.055</f>
        <v>75.639810426540279</v>
      </c>
      <c r="I1301" s="35"/>
      <c r="J1301" s="24"/>
      <c r="K1301" s="23"/>
      <c r="L1301" s="23"/>
    </row>
    <row r="1302" spans="1:12" x14ac:dyDescent="0.25">
      <c r="A1302" s="21" t="s">
        <v>1293</v>
      </c>
      <c r="B1302" s="22" t="s">
        <v>1295</v>
      </c>
      <c r="C1302" s="23" t="s">
        <v>724</v>
      </c>
      <c r="D1302" s="23" t="s">
        <v>425</v>
      </c>
      <c r="E1302" s="23">
        <v>10</v>
      </c>
      <c r="F1302" s="31">
        <v>16</v>
      </c>
      <c r="G1302" s="30">
        <v>11.9</v>
      </c>
      <c r="H1302" s="40">
        <f>(F1302*0.5)/1.055</f>
        <v>7.5829383886255926</v>
      </c>
      <c r="I1302" s="34">
        <f t="shared" ref="I1302:I1325" si="78">F1302*G1302*0.91</f>
        <v>173.26400000000001</v>
      </c>
      <c r="K1302" s="23"/>
      <c r="L1302" s="23"/>
    </row>
    <row r="1303" spans="1:12" x14ac:dyDescent="0.25">
      <c r="A1303" s="3" t="s">
        <v>1377</v>
      </c>
      <c r="B1303" s="4" t="s">
        <v>1809</v>
      </c>
      <c r="C1303" s="2" t="s">
        <v>1810</v>
      </c>
      <c r="D1303" s="2" t="s">
        <v>458</v>
      </c>
      <c r="E1303" s="2">
        <v>3</v>
      </c>
      <c r="F1303" s="32">
        <v>17</v>
      </c>
      <c r="G1303" s="17">
        <v>10</v>
      </c>
      <c r="H1303" s="41">
        <f>(F1303*G1303*0.25)/1.055</f>
        <v>40.284360189573462</v>
      </c>
      <c r="I1303" s="34">
        <f t="shared" si="78"/>
        <v>154.70000000000002</v>
      </c>
    </row>
    <row r="1304" spans="1:12" x14ac:dyDescent="0.25">
      <c r="A1304" s="21" t="s">
        <v>1293</v>
      </c>
      <c r="B1304" s="22" t="s">
        <v>2327</v>
      </c>
      <c r="C1304" s="23" t="s">
        <v>2328</v>
      </c>
      <c r="D1304" s="23" t="s">
        <v>425</v>
      </c>
      <c r="E1304" s="23">
        <v>7</v>
      </c>
      <c r="F1304" s="31">
        <v>17</v>
      </c>
      <c r="G1304" s="30">
        <v>10.5</v>
      </c>
      <c r="H1304" s="40">
        <f>(F1304*2.5)/1.055</f>
        <v>40.284360189573462</v>
      </c>
      <c r="I1304" s="34">
        <f t="shared" si="78"/>
        <v>162.435</v>
      </c>
      <c r="J1304" s="2"/>
      <c r="K1304" s="23"/>
      <c r="L1304" s="23"/>
    </row>
    <row r="1305" spans="1:12" x14ac:dyDescent="0.25">
      <c r="A1305" s="3" t="s">
        <v>568</v>
      </c>
      <c r="B1305" s="4" t="s">
        <v>4038</v>
      </c>
      <c r="C1305" s="2" t="s">
        <v>4037</v>
      </c>
      <c r="D1305" s="2" t="s">
        <v>458</v>
      </c>
      <c r="E1305" s="2">
        <v>5</v>
      </c>
      <c r="F1305" s="32">
        <v>17</v>
      </c>
      <c r="G1305" s="17">
        <v>12</v>
      </c>
      <c r="H1305" s="41">
        <f>1*F1305</f>
        <v>17</v>
      </c>
      <c r="I1305" s="34">
        <f t="shared" si="78"/>
        <v>185.64000000000001</v>
      </c>
      <c r="K1305" s="2"/>
      <c r="L1305" s="2"/>
    </row>
    <row r="1306" spans="1:12" x14ac:dyDescent="0.25">
      <c r="A1306" s="7" t="s">
        <v>1206</v>
      </c>
      <c r="B1306" s="8" t="s">
        <v>780</v>
      </c>
      <c r="C1306" s="5" t="s">
        <v>781</v>
      </c>
      <c r="D1306" s="5" t="s">
        <v>458</v>
      </c>
      <c r="E1306" s="5">
        <v>12</v>
      </c>
      <c r="F1306" s="33">
        <v>17</v>
      </c>
      <c r="G1306" s="37">
        <v>13.9</v>
      </c>
      <c r="H1306" s="43">
        <f>(F1306*G1306*0.45)/1.055</f>
        <v>100.79146919431281</v>
      </c>
      <c r="I1306" s="34">
        <f t="shared" si="78"/>
        <v>215.03300000000002</v>
      </c>
    </row>
    <row r="1307" spans="1:12" x14ac:dyDescent="0.25">
      <c r="A1307" s="3" t="s">
        <v>1322</v>
      </c>
      <c r="B1307" s="4" t="s">
        <v>2649</v>
      </c>
      <c r="C1307" s="2" t="s">
        <v>2650</v>
      </c>
      <c r="D1307" s="2" t="s">
        <v>425</v>
      </c>
      <c r="E1307" s="2">
        <v>12</v>
      </c>
      <c r="F1307" s="32">
        <v>17</v>
      </c>
      <c r="G1307" s="17">
        <v>89</v>
      </c>
      <c r="H1307" s="41">
        <f>(F1307*G1307*0.25)/1.055</f>
        <v>358.53080568720384</v>
      </c>
      <c r="I1307" s="34">
        <f t="shared" si="78"/>
        <v>1376.8300000000002</v>
      </c>
      <c r="J1307" s="2"/>
      <c r="L1307" s="2"/>
    </row>
    <row r="1308" spans="1:12" x14ac:dyDescent="0.25">
      <c r="A1308" s="7" t="s">
        <v>1138</v>
      </c>
      <c r="B1308" s="8" t="s">
        <v>5089</v>
      </c>
      <c r="C1308" s="5" t="s">
        <v>5090</v>
      </c>
      <c r="D1308" s="5" t="s">
        <v>458</v>
      </c>
      <c r="E1308" s="5">
        <v>3</v>
      </c>
      <c r="F1308" s="33">
        <v>18</v>
      </c>
      <c r="G1308" s="37">
        <v>9.9499999999999993</v>
      </c>
      <c r="H1308" s="43">
        <f>(F1308*G1308*0.4)/1.055</f>
        <v>67.905213270142184</v>
      </c>
      <c r="I1308" s="34">
        <f t="shared" si="78"/>
        <v>162.98099999999999</v>
      </c>
      <c r="J1308" s="5"/>
      <c r="K1308" s="2"/>
      <c r="L1308" s="2"/>
    </row>
    <row r="1309" spans="1:12" x14ac:dyDescent="0.25">
      <c r="A1309" s="3" t="s">
        <v>568</v>
      </c>
      <c r="B1309" s="4" t="s">
        <v>3750</v>
      </c>
      <c r="C1309" s="2" t="s">
        <v>3749</v>
      </c>
      <c r="D1309" s="2" t="s">
        <v>458</v>
      </c>
      <c r="E1309" s="2">
        <v>4</v>
      </c>
      <c r="F1309" s="32">
        <v>18</v>
      </c>
      <c r="G1309" s="17">
        <v>12.04</v>
      </c>
      <c r="H1309" s="41">
        <f>0.85*F1309</f>
        <v>15.299999999999999</v>
      </c>
      <c r="I1309" s="34">
        <f t="shared" si="78"/>
        <v>197.21519999999998</v>
      </c>
      <c r="K1309" s="2"/>
      <c r="L1309" s="2"/>
    </row>
    <row r="1310" spans="1:12" x14ac:dyDescent="0.25">
      <c r="A1310" s="1" t="s">
        <v>1194</v>
      </c>
      <c r="B1310" s="6" t="s">
        <v>4299</v>
      </c>
      <c r="C1310" t="s">
        <v>4300</v>
      </c>
      <c r="D1310" t="s">
        <v>458</v>
      </c>
      <c r="E1310">
        <v>4</v>
      </c>
      <c r="F1310" s="34">
        <v>18</v>
      </c>
      <c r="G1310" s="10">
        <v>12.5</v>
      </c>
      <c r="H1310" s="42">
        <f>(F1310*G1310*0.4)/1.055</f>
        <v>85.308056872037923</v>
      </c>
      <c r="I1310" s="34">
        <f t="shared" si="78"/>
        <v>204.75</v>
      </c>
      <c r="J1310" s="2"/>
      <c r="K1310" s="2"/>
      <c r="L1310" s="2"/>
    </row>
    <row r="1311" spans="1:12" x14ac:dyDescent="0.25">
      <c r="A1311" s="3" t="s">
        <v>1322</v>
      </c>
      <c r="B1311" s="4" t="s">
        <v>385</v>
      </c>
      <c r="C1311" s="2" t="s">
        <v>298</v>
      </c>
      <c r="D1311" s="2" t="s">
        <v>425</v>
      </c>
      <c r="E1311" s="2">
        <v>9</v>
      </c>
      <c r="F1311" s="32">
        <v>18</v>
      </c>
      <c r="G1311" s="17">
        <v>9.9499999999999993</v>
      </c>
      <c r="H1311" s="41">
        <f>(F1311*G1311*0.25)/1.055</f>
        <v>42.440758293838861</v>
      </c>
      <c r="I1311" s="34">
        <f t="shared" si="78"/>
        <v>162.98099999999999</v>
      </c>
      <c r="J1311" s="2"/>
    </row>
    <row r="1312" spans="1:12" x14ac:dyDescent="0.25">
      <c r="A1312" s="1" t="s">
        <v>1206</v>
      </c>
      <c r="B1312" s="6" t="s">
        <v>4875</v>
      </c>
      <c r="C1312" s="5" t="s">
        <v>4876</v>
      </c>
      <c r="D1312" s="5" t="s">
        <v>458</v>
      </c>
      <c r="E1312" s="5">
        <v>3</v>
      </c>
      <c r="F1312" s="33">
        <v>19</v>
      </c>
      <c r="G1312" s="37">
        <v>11.9</v>
      </c>
      <c r="H1312" s="43">
        <f>(F1312*G1312*0.4)/1.055</f>
        <v>85.725118483412331</v>
      </c>
      <c r="I1312" s="34">
        <f t="shared" si="78"/>
        <v>205.751</v>
      </c>
      <c r="J1312" s="2"/>
      <c r="K1312" s="2"/>
      <c r="L1312" s="2"/>
    </row>
    <row r="1313" spans="1:12" x14ac:dyDescent="0.25">
      <c r="A1313" s="3" t="s">
        <v>568</v>
      </c>
      <c r="B1313" s="4" t="s">
        <v>2365</v>
      </c>
      <c r="C1313" s="2" t="s">
        <v>2366</v>
      </c>
      <c r="D1313" s="2" t="s">
        <v>458</v>
      </c>
      <c r="E1313" s="2">
        <v>5</v>
      </c>
      <c r="F1313" s="32">
        <v>20</v>
      </c>
      <c r="G1313" s="17">
        <v>12.04</v>
      </c>
      <c r="H1313" s="41">
        <f>0.88*F1313</f>
        <v>17.600000000000001</v>
      </c>
      <c r="I1313" s="34">
        <f t="shared" si="78"/>
        <v>219.12799999999999</v>
      </c>
      <c r="K1313" s="2"/>
      <c r="L1313" s="2"/>
    </row>
    <row r="1314" spans="1:12" x14ac:dyDescent="0.25">
      <c r="A1314" s="1" t="s">
        <v>1277</v>
      </c>
      <c r="B1314" s="6" t="s">
        <v>4478</v>
      </c>
      <c r="C1314" t="s">
        <v>4479</v>
      </c>
      <c r="D1314" t="s">
        <v>463</v>
      </c>
      <c r="E1314">
        <v>3</v>
      </c>
      <c r="F1314" s="34">
        <v>20</v>
      </c>
      <c r="G1314" s="10">
        <v>9.9</v>
      </c>
      <c r="H1314" s="43">
        <f>(F1314*3)/1.055</f>
        <v>56.872037914691944</v>
      </c>
      <c r="I1314" s="34">
        <f t="shared" si="78"/>
        <v>180.18</v>
      </c>
    </row>
    <row r="1315" spans="1:12" x14ac:dyDescent="0.25">
      <c r="A1315" s="7" t="s">
        <v>1206</v>
      </c>
      <c r="B1315" s="8" t="s">
        <v>782</v>
      </c>
      <c r="C1315" s="5" t="s">
        <v>783</v>
      </c>
      <c r="D1315" s="5" t="s">
        <v>458</v>
      </c>
      <c r="E1315" s="5">
        <v>12</v>
      </c>
      <c r="F1315" s="33">
        <v>21</v>
      </c>
      <c r="G1315" s="37">
        <v>16</v>
      </c>
      <c r="H1315" s="43">
        <f>(F1315*G1315*0.45)/1.055</f>
        <v>143.31753554502373</v>
      </c>
      <c r="I1315" s="34">
        <f t="shared" si="78"/>
        <v>305.76</v>
      </c>
      <c r="K1315" s="5"/>
      <c r="L1315" s="5"/>
    </row>
    <row r="1316" spans="1:12" x14ac:dyDescent="0.25">
      <c r="A1316" s="21" t="s">
        <v>2914</v>
      </c>
      <c r="B1316" s="22" t="s">
        <v>4850</v>
      </c>
      <c r="C1316" s="23" t="s">
        <v>4851</v>
      </c>
      <c r="D1316" s="23" t="s">
        <v>458</v>
      </c>
      <c r="E1316" s="23">
        <v>9</v>
      </c>
      <c r="F1316" s="31">
        <v>21</v>
      </c>
      <c r="G1316" s="30">
        <v>13.5</v>
      </c>
      <c r="H1316" s="40">
        <f>(F1316*G1316*0.25)/1.055</f>
        <v>67.180094786729867</v>
      </c>
      <c r="I1316" s="34">
        <f t="shared" si="78"/>
        <v>257.98500000000001</v>
      </c>
    </row>
    <row r="1317" spans="1:12" x14ac:dyDescent="0.25">
      <c r="A1317" s="1" t="s">
        <v>1206</v>
      </c>
      <c r="B1317" s="6" t="s">
        <v>4826</v>
      </c>
      <c r="C1317" s="5" t="s">
        <v>4827</v>
      </c>
      <c r="D1317" s="5" t="s">
        <v>458</v>
      </c>
      <c r="E1317" s="5">
        <v>3</v>
      </c>
      <c r="F1317" s="33">
        <v>23</v>
      </c>
      <c r="G1317" s="37">
        <v>11.5</v>
      </c>
      <c r="H1317" s="43">
        <f>(F1317*G1317*0.4)/1.055</f>
        <v>100.28436018957348</v>
      </c>
      <c r="I1317" s="34">
        <f t="shared" si="78"/>
        <v>240.69500000000002</v>
      </c>
      <c r="J1317" s="2"/>
      <c r="K1317" s="2"/>
      <c r="L1317" s="2"/>
    </row>
    <row r="1318" spans="1:12" x14ac:dyDescent="0.25">
      <c r="A1318" s="21" t="s">
        <v>1293</v>
      </c>
      <c r="B1318" s="22" t="s">
        <v>5152</v>
      </c>
      <c r="C1318" s="23" t="s">
        <v>5153</v>
      </c>
      <c r="D1318" s="23" t="s">
        <v>425</v>
      </c>
      <c r="E1318" s="23">
        <v>3</v>
      </c>
      <c r="F1318" s="31">
        <v>24</v>
      </c>
      <c r="G1318" s="30">
        <v>14.9</v>
      </c>
      <c r="H1318" s="40">
        <f>(F1318*2.5)/1.055</f>
        <v>56.872037914691944</v>
      </c>
      <c r="I1318" s="34">
        <f t="shared" si="78"/>
        <v>325.41600000000005</v>
      </c>
      <c r="J1318" s="24"/>
    </row>
    <row r="1319" spans="1:12" s="26" customFormat="1" x14ac:dyDescent="0.25">
      <c r="A1319" s="3" t="s">
        <v>1358</v>
      </c>
      <c r="B1319" s="4" t="s">
        <v>384</v>
      </c>
      <c r="C1319" s="2" t="s">
        <v>383</v>
      </c>
      <c r="D1319" s="2" t="s">
        <v>458</v>
      </c>
      <c r="E1319" s="2">
        <v>4</v>
      </c>
      <c r="F1319" s="32">
        <v>26</v>
      </c>
      <c r="G1319" s="17">
        <v>13.57</v>
      </c>
      <c r="H1319" s="41">
        <f>(2*F1319)/1.055</f>
        <v>49.289099526066352</v>
      </c>
      <c r="I1319" s="34">
        <f t="shared" si="78"/>
        <v>321.06619999999998</v>
      </c>
      <c r="J1319" s="2"/>
      <c r="K1319" s="2"/>
      <c r="L1319" s="2"/>
    </row>
    <row r="1320" spans="1:12" s="24" customFormat="1" x14ac:dyDescent="0.25">
      <c r="A1320" s="3" t="s">
        <v>1138</v>
      </c>
      <c r="B1320" s="4" t="s">
        <v>1166</v>
      </c>
      <c r="C1320" s="2" t="s">
        <v>1464</v>
      </c>
      <c r="D1320" s="2" t="s">
        <v>458</v>
      </c>
      <c r="E1320" s="2">
        <v>4</v>
      </c>
      <c r="F1320" s="32">
        <v>27</v>
      </c>
      <c r="G1320" s="17">
        <v>4.95</v>
      </c>
      <c r="H1320" s="41">
        <f>(F1320*1)/1.055</f>
        <v>25.592417061611375</v>
      </c>
      <c r="I1320" s="34">
        <f t="shared" si="78"/>
        <v>121.62150000000001</v>
      </c>
      <c r="J1320" s="2"/>
      <c r="K1320" s="2"/>
      <c r="L1320" s="2"/>
    </row>
    <row r="1321" spans="1:12" s="24" customFormat="1" x14ac:dyDescent="0.25">
      <c r="A1321" s="3" t="s">
        <v>1206</v>
      </c>
      <c r="B1321" s="4" t="s">
        <v>2590</v>
      </c>
      <c r="C1321" s="2" t="s">
        <v>1640</v>
      </c>
      <c r="D1321" s="2" t="s">
        <v>425</v>
      </c>
      <c r="E1321" s="2">
        <v>10</v>
      </c>
      <c r="F1321" s="32">
        <v>28</v>
      </c>
      <c r="G1321" s="17">
        <v>19.95</v>
      </c>
      <c r="H1321" s="41">
        <f>(F1321*G1321*0.15)/1.055</f>
        <v>79.421800947867311</v>
      </c>
      <c r="I1321" s="34">
        <f t="shared" si="78"/>
        <v>508.32600000000002</v>
      </c>
      <c r="J1321" s="5"/>
      <c r="K1321" s="5"/>
      <c r="L1321" s="5"/>
    </row>
    <row r="1322" spans="1:12" s="23" customFormat="1" x14ac:dyDescent="0.25">
      <c r="A1322" s="7" t="s">
        <v>1206</v>
      </c>
      <c r="B1322" s="8" t="s">
        <v>4146</v>
      </c>
      <c r="C1322" s="5" t="s">
        <v>4145</v>
      </c>
      <c r="D1322" s="5" t="s">
        <v>425</v>
      </c>
      <c r="E1322" s="5">
        <v>3</v>
      </c>
      <c r="F1322" s="33">
        <v>28</v>
      </c>
      <c r="G1322" s="37">
        <v>7.2</v>
      </c>
      <c r="H1322" s="42">
        <f>(F1322*G1322*0.4)/1.055</f>
        <v>76.436018957345979</v>
      </c>
      <c r="I1322" s="34">
        <f t="shared" si="78"/>
        <v>183.45599999999999</v>
      </c>
      <c r="J1322" s="2"/>
      <c r="K1322" s="2"/>
      <c r="L1322" s="2"/>
    </row>
    <row r="1323" spans="1:12" s="24" customFormat="1" x14ac:dyDescent="0.25">
      <c r="A1323" s="3" t="s">
        <v>4399</v>
      </c>
      <c r="B1323" s="4" t="s">
        <v>4991</v>
      </c>
      <c r="C1323" s="2" t="s">
        <v>4992</v>
      </c>
      <c r="D1323" s="2" t="s">
        <v>425</v>
      </c>
      <c r="E1323" s="2">
        <v>7</v>
      </c>
      <c r="F1323" s="32">
        <v>29</v>
      </c>
      <c r="G1323" s="17">
        <v>15.9</v>
      </c>
      <c r="H1323" s="41">
        <f>(F1323*0.95)/1.055</f>
        <v>26.113744075829384</v>
      </c>
      <c r="I1323" s="34">
        <f t="shared" si="78"/>
        <v>419.60100000000006</v>
      </c>
      <c r="J1323" s="5"/>
      <c r="K1323" s="2"/>
      <c r="L1323" s="2"/>
    </row>
    <row r="1324" spans="1:12" s="24" customFormat="1" x14ac:dyDescent="0.25">
      <c r="A1324" s="3" t="s">
        <v>1206</v>
      </c>
      <c r="B1324" s="4" t="s">
        <v>5160</v>
      </c>
      <c r="C1324" s="2" t="s">
        <v>5161</v>
      </c>
      <c r="D1324" s="2" t="s">
        <v>473</v>
      </c>
      <c r="E1324" s="2">
        <v>7</v>
      </c>
      <c r="F1324" s="32">
        <v>30</v>
      </c>
      <c r="G1324" s="17">
        <v>28</v>
      </c>
      <c r="H1324" s="41">
        <f>(F1324*G1324*0.15)/1.055</f>
        <v>119.43127962085309</v>
      </c>
      <c r="I1324" s="34">
        <f t="shared" si="78"/>
        <v>764.4</v>
      </c>
      <c r="J1324"/>
      <c r="K1324" s="2"/>
      <c r="L1324" s="2"/>
    </row>
    <row r="1325" spans="1:12" s="24" customFormat="1" x14ac:dyDescent="0.25">
      <c r="A1325" s="3" t="s">
        <v>1206</v>
      </c>
      <c r="B1325" s="4" t="s">
        <v>570</v>
      </c>
      <c r="C1325" s="2" t="s">
        <v>569</v>
      </c>
      <c r="D1325" s="2" t="s">
        <v>458</v>
      </c>
      <c r="E1325" s="2">
        <v>3</v>
      </c>
      <c r="F1325" s="32">
        <v>30</v>
      </c>
      <c r="G1325" s="17">
        <v>9.9</v>
      </c>
      <c r="H1325" s="41">
        <f>(F1325*G1325*0.25)/1.055</f>
        <v>70.379146919431278</v>
      </c>
      <c r="I1325" s="34">
        <f t="shared" si="78"/>
        <v>270.27</v>
      </c>
      <c r="J1325" s="2"/>
      <c r="K1325" s="5"/>
      <c r="L1325" s="5"/>
    </row>
    <row r="1326" spans="1:12" s="23" customFormat="1" x14ac:dyDescent="0.25">
      <c r="A1326" s="21" t="s">
        <v>2930</v>
      </c>
      <c r="B1326" s="22" t="s">
        <v>3337</v>
      </c>
      <c r="C1326" s="23" t="s">
        <v>3336</v>
      </c>
      <c r="D1326" s="23" t="s">
        <v>425</v>
      </c>
      <c r="E1326" s="23">
        <v>12</v>
      </c>
      <c r="F1326" s="31">
        <v>31</v>
      </c>
      <c r="G1326" s="30">
        <v>39.9</v>
      </c>
      <c r="H1326" s="40">
        <f>(F1326*4.5)/1.055</f>
        <v>132.22748815165878</v>
      </c>
      <c r="I1326" s="34"/>
      <c r="J1326" s="2"/>
      <c r="K1326" s="2"/>
      <c r="L1326" s="2"/>
    </row>
    <row r="1327" spans="1:12" s="24" customFormat="1" x14ac:dyDescent="0.25">
      <c r="A1327" s="3" t="s">
        <v>1615</v>
      </c>
      <c r="B1327" s="4" t="s">
        <v>3846</v>
      </c>
      <c r="C1327" s="2" t="s">
        <v>3847</v>
      </c>
      <c r="D1327" s="2" t="s">
        <v>458</v>
      </c>
      <c r="E1327" s="2">
        <v>7</v>
      </c>
      <c r="F1327" s="32">
        <v>32</v>
      </c>
      <c r="G1327" s="17">
        <v>4.5</v>
      </c>
      <c r="H1327" s="41">
        <f>(F1327*0.5)/1.055</f>
        <v>15.165876777251185</v>
      </c>
      <c r="I1327" s="34">
        <f t="shared" ref="I1327:I1335" si="79">F1327*G1327*0.91</f>
        <v>131.04</v>
      </c>
      <c r="J1327" s="2"/>
      <c r="K1327" s="2"/>
      <c r="L1327" s="2"/>
    </row>
    <row r="1328" spans="1:12" s="24" customFormat="1" x14ac:dyDescent="0.25">
      <c r="A1328" s="3" t="s">
        <v>568</v>
      </c>
      <c r="B1328" s="4" t="s">
        <v>4040</v>
      </c>
      <c r="C1328" s="2" t="s">
        <v>4039</v>
      </c>
      <c r="D1328" s="2" t="s">
        <v>458</v>
      </c>
      <c r="E1328" s="2">
        <v>5</v>
      </c>
      <c r="F1328" s="32">
        <v>32</v>
      </c>
      <c r="G1328" s="17">
        <v>12</v>
      </c>
      <c r="H1328" s="41">
        <f>0.85*F1328</f>
        <v>27.2</v>
      </c>
      <c r="I1328" s="34">
        <f t="shared" si="79"/>
        <v>349.44</v>
      </c>
      <c r="J1328"/>
      <c r="K1328" s="2"/>
      <c r="L1328" s="2"/>
    </row>
    <row r="1329" spans="1:12" s="24" customFormat="1" x14ac:dyDescent="0.25">
      <c r="A1329" s="7" t="s">
        <v>2412</v>
      </c>
      <c r="B1329" s="8" t="s">
        <v>5062</v>
      </c>
      <c r="C1329" s="5" t="s">
        <v>5063</v>
      </c>
      <c r="D1329" s="5" t="s">
        <v>473</v>
      </c>
      <c r="E1329" s="5">
        <v>9</v>
      </c>
      <c r="F1329" s="33">
        <v>34</v>
      </c>
      <c r="G1329" s="37">
        <v>19.899999999999999</v>
      </c>
      <c r="H1329" s="42">
        <f>(F1329*3)/1.055</f>
        <v>96.682464454976312</v>
      </c>
      <c r="I1329" s="34">
        <f t="shared" si="79"/>
        <v>615.7059999999999</v>
      </c>
      <c r="J1329"/>
      <c r="K1329"/>
      <c r="L1329"/>
    </row>
    <row r="1330" spans="1:12" s="24" customFormat="1" x14ac:dyDescent="0.25">
      <c r="A1330" s="3" t="s">
        <v>2403</v>
      </c>
      <c r="B1330" s="4" t="s">
        <v>2404</v>
      </c>
      <c r="C1330" s="2" t="s">
        <v>2405</v>
      </c>
      <c r="D1330" s="2" t="s">
        <v>189</v>
      </c>
      <c r="E1330" s="2">
        <v>6</v>
      </c>
      <c r="F1330" s="32">
        <v>35</v>
      </c>
      <c r="G1330" s="17">
        <v>14</v>
      </c>
      <c r="H1330" s="41">
        <f>(F1330*G1330*0.33)/1.055</f>
        <v>153.27014218009481</v>
      </c>
      <c r="I1330" s="34">
        <f t="shared" si="79"/>
        <v>445.90000000000003</v>
      </c>
      <c r="J1330"/>
      <c r="K1330"/>
      <c r="L1330"/>
    </row>
    <row r="1331" spans="1:12" s="23" customFormat="1" x14ac:dyDescent="0.25">
      <c r="A1331" s="3" t="s">
        <v>568</v>
      </c>
      <c r="B1331" s="4" t="s">
        <v>4010</v>
      </c>
      <c r="C1331" s="2" t="s">
        <v>4011</v>
      </c>
      <c r="D1331" s="2" t="s">
        <v>458</v>
      </c>
      <c r="E1331" s="2">
        <v>3</v>
      </c>
      <c r="F1331" s="32">
        <v>38</v>
      </c>
      <c r="G1331" s="17">
        <v>6</v>
      </c>
      <c r="H1331" s="41">
        <f>0.45*F1331</f>
        <v>17.100000000000001</v>
      </c>
      <c r="I1331" s="34">
        <f t="shared" si="79"/>
        <v>207.48000000000002</v>
      </c>
      <c r="J1331" s="26"/>
      <c r="K1331" s="5"/>
      <c r="L1331" s="2"/>
    </row>
    <row r="1332" spans="1:12" s="23" customFormat="1" x14ac:dyDescent="0.25">
      <c r="A1332" s="3" t="s">
        <v>520</v>
      </c>
      <c r="B1332" s="4" t="s">
        <v>2980</v>
      </c>
      <c r="C1332" s="2" t="s">
        <v>2981</v>
      </c>
      <c r="D1332" s="2" t="s">
        <v>458</v>
      </c>
      <c r="E1332" s="2">
        <v>5</v>
      </c>
      <c r="F1332" s="32">
        <v>39</v>
      </c>
      <c r="G1332" s="17">
        <v>6.95</v>
      </c>
      <c r="H1332" s="41">
        <f>(F1332*G1332*0.25)/1.055</f>
        <v>64.22985781990522</v>
      </c>
      <c r="I1332" s="34">
        <f t="shared" si="79"/>
        <v>246.65550000000002</v>
      </c>
      <c r="J1332" s="2"/>
      <c r="K1332" s="2"/>
      <c r="L1332" s="2"/>
    </row>
    <row r="1333" spans="1:12" s="23" customFormat="1" x14ac:dyDescent="0.25">
      <c r="A1333" s="3" t="s">
        <v>595</v>
      </c>
      <c r="B1333" s="4" t="s">
        <v>596</v>
      </c>
      <c r="C1333" s="2" t="s">
        <v>597</v>
      </c>
      <c r="D1333" s="2" t="s">
        <v>458</v>
      </c>
      <c r="E1333" s="2">
        <v>2</v>
      </c>
      <c r="F1333" s="32">
        <v>40</v>
      </c>
      <c r="G1333" s="17">
        <v>5</v>
      </c>
      <c r="H1333" s="41">
        <f>(F1333*0.5)/1.055</f>
        <v>18.957345971563981</v>
      </c>
      <c r="I1333" s="34">
        <f t="shared" si="79"/>
        <v>182</v>
      </c>
      <c r="J1333"/>
      <c r="K1333" s="5"/>
      <c r="L1333" s="5"/>
    </row>
    <row r="1334" spans="1:12" s="23" customFormat="1" x14ac:dyDescent="0.25">
      <c r="A1334" s="3" t="s">
        <v>1138</v>
      </c>
      <c r="B1334" s="4" t="s">
        <v>4365</v>
      </c>
      <c r="C1334" s="2" t="s">
        <v>4366</v>
      </c>
      <c r="D1334" s="2" t="s">
        <v>458</v>
      </c>
      <c r="E1334" s="2">
        <v>3</v>
      </c>
      <c r="F1334" s="32">
        <v>43</v>
      </c>
      <c r="G1334" s="17">
        <v>4.95</v>
      </c>
      <c r="H1334" s="41">
        <f>(F1334*G1334*0.25)/1.055</f>
        <v>50.438388625592417</v>
      </c>
      <c r="I1334" s="34">
        <f t="shared" si="79"/>
        <v>193.6935</v>
      </c>
      <c r="J1334" s="2"/>
      <c r="K1334" s="2"/>
      <c r="L1334" s="2"/>
    </row>
    <row r="1335" spans="1:12" s="23" customFormat="1" x14ac:dyDescent="0.25">
      <c r="A1335" s="7" t="s">
        <v>1007</v>
      </c>
      <c r="B1335" s="8" t="s">
        <v>1871</v>
      </c>
      <c r="C1335" s="5" t="s">
        <v>1872</v>
      </c>
      <c r="D1335" s="5" t="s">
        <v>473</v>
      </c>
      <c r="E1335" s="5">
        <v>7</v>
      </c>
      <c r="F1335" s="33">
        <v>45</v>
      </c>
      <c r="G1335" s="37">
        <v>5.9</v>
      </c>
      <c r="H1335" s="42">
        <f>(F1335*0.33*G1335)/1.055</f>
        <v>83.047393364928922</v>
      </c>
      <c r="I1335" s="34">
        <f t="shared" si="79"/>
        <v>241.60500000000002</v>
      </c>
      <c r="J1335" s="26"/>
      <c r="K1335" s="26"/>
      <c r="L1335" s="26"/>
    </row>
    <row r="1336" spans="1:12" s="23" customFormat="1" x14ac:dyDescent="0.25">
      <c r="A1336" s="3" t="s">
        <v>5162</v>
      </c>
      <c r="B1336" s="4" t="s">
        <v>5165</v>
      </c>
      <c r="C1336" s="2" t="s">
        <v>5166</v>
      </c>
      <c r="D1336" s="2"/>
      <c r="E1336" s="2"/>
      <c r="F1336" s="32">
        <v>45</v>
      </c>
      <c r="G1336" s="17">
        <v>23</v>
      </c>
      <c r="H1336" s="41">
        <f>(F1336*3.5)/1.055</f>
        <v>149.28909952606637</v>
      </c>
      <c r="I1336" s="34"/>
      <c r="J1336" s="2"/>
      <c r="K1336" s="2"/>
      <c r="L1336" s="2"/>
    </row>
    <row r="1337" spans="1:12" s="23" customFormat="1" x14ac:dyDescent="0.25">
      <c r="A1337" s="1" t="s">
        <v>1138</v>
      </c>
      <c r="B1337" s="6" t="s">
        <v>3440</v>
      </c>
      <c r="C1337" t="s">
        <v>3441</v>
      </c>
      <c r="D1337" t="s">
        <v>425</v>
      </c>
      <c r="E1337">
        <v>3</v>
      </c>
      <c r="F1337" s="34">
        <v>47</v>
      </c>
      <c r="G1337" s="10">
        <v>5.95</v>
      </c>
      <c r="H1337" s="43">
        <f>(F1337*G1337*0.4)/1.055</f>
        <v>106.02843601895736</v>
      </c>
      <c r="I1337" s="34">
        <f>F1337*G1337*0.91</f>
        <v>254.48150000000004</v>
      </c>
      <c r="J1337" s="2"/>
      <c r="K1337" s="2"/>
      <c r="L1337" s="2"/>
    </row>
    <row r="1338" spans="1:12" s="23" customFormat="1" x14ac:dyDescent="0.25">
      <c r="A1338" s="3" t="s">
        <v>3408</v>
      </c>
      <c r="B1338" s="4" t="s">
        <v>4892</v>
      </c>
      <c r="C1338" s="2" t="s">
        <v>4893</v>
      </c>
      <c r="D1338" s="2" t="s">
        <v>3410</v>
      </c>
      <c r="E1338" s="2">
        <v>9</v>
      </c>
      <c r="F1338" s="32">
        <v>85</v>
      </c>
      <c r="G1338" s="17">
        <v>8</v>
      </c>
      <c r="H1338" s="41">
        <f>(F1338*G1338*0.5)/1.055</f>
        <v>322.2748815165877</v>
      </c>
      <c r="I1338" s="34"/>
      <c r="J1338" s="2"/>
      <c r="K1338" s="5"/>
      <c r="L1338" s="5"/>
    </row>
    <row r="1339" spans="1:12" s="23" customFormat="1" x14ac:dyDescent="0.25">
      <c r="A1339" s="3" t="s">
        <v>1293</v>
      </c>
      <c r="B1339" s="4" t="s">
        <v>547</v>
      </c>
      <c r="C1339" s="2" t="s">
        <v>546</v>
      </c>
      <c r="D1339" s="2" t="s">
        <v>425</v>
      </c>
      <c r="E1339" s="2">
        <v>5</v>
      </c>
      <c r="F1339" s="32">
        <v>92</v>
      </c>
      <c r="G1339" s="17">
        <v>6</v>
      </c>
      <c r="H1339" s="41">
        <f>(F1339*1.5)/1.055</f>
        <v>130.80568720379148</v>
      </c>
      <c r="I1339" s="34">
        <f>F1339*G1339*0.91</f>
        <v>502.32</v>
      </c>
      <c r="J1339" s="2"/>
      <c r="K1339" s="2"/>
      <c r="L1339" s="2"/>
    </row>
    <row r="1340" spans="1:12" s="23" customFormat="1" x14ac:dyDescent="0.25">
      <c r="A1340" s="3" t="s">
        <v>1539</v>
      </c>
      <c r="B1340" s="4" t="s">
        <v>3670</v>
      </c>
      <c r="C1340" s="2" t="s">
        <v>3669</v>
      </c>
      <c r="D1340" s="2" t="s">
        <v>458</v>
      </c>
      <c r="E1340" s="2">
        <v>3</v>
      </c>
      <c r="F1340" s="32">
        <v>98</v>
      </c>
      <c r="G1340" s="17">
        <v>9.4499999999999993</v>
      </c>
      <c r="H1340" s="41">
        <f>(F1340*G1340*0.15)/1.055</f>
        <v>131.67298578199052</v>
      </c>
      <c r="I1340" s="34">
        <f>F1340*G1340*0.91</f>
        <v>842.75099999999998</v>
      </c>
      <c r="J1340" s="2"/>
      <c r="K1340" s="2"/>
      <c r="L1340" s="2"/>
    </row>
    <row r="1341" spans="1:12" s="23" customFormat="1" x14ac:dyDescent="0.25">
      <c r="A1341" s="3" t="s">
        <v>5162</v>
      </c>
      <c r="B1341" s="4" t="s">
        <v>5163</v>
      </c>
      <c r="C1341" s="2" t="s">
        <v>5164</v>
      </c>
      <c r="D1341" s="2"/>
      <c r="E1341" s="2"/>
      <c r="F1341" s="32">
        <v>106</v>
      </c>
      <c r="G1341" s="17">
        <v>23</v>
      </c>
      <c r="H1341" s="41">
        <f>(F1341*3.5)/1.055</f>
        <v>351.65876777251185</v>
      </c>
      <c r="I1341" s="34"/>
      <c r="J1341" s="2"/>
      <c r="K1341" s="2"/>
      <c r="L1341" s="2"/>
    </row>
    <row r="1342" spans="1:12" s="23" customFormat="1" x14ac:dyDescent="0.25">
      <c r="A1342" s="3" t="s">
        <v>568</v>
      </c>
      <c r="B1342" s="4" t="s">
        <v>2355</v>
      </c>
      <c r="C1342" s="2" t="s">
        <v>2356</v>
      </c>
      <c r="D1342" s="2" t="s">
        <v>458</v>
      </c>
      <c r="E1342" s="2">
        <v>5</v>
      </c>
      <c r="F1342" s="32">
        <v>112</v>
      </c>
      <c r="G1342" s="17">
        <v>12.5</v>
      </c>
      <c r="H1342" s="41">
        <f>1*F1342</f>
        <v>112</v>
      </c>
      <c r="I1342" s="34">
        <f>F1342*G1342*0.91</f>
        <v>1274</v>
      </c>
      <c r="J1342" s="5"/>
      <c r="K1342" s="2"/>
      <c r="L1342" s="2"/>
    </row>
    <row r="1343" spans="1:12" s="23" customFormat="1" x14ac:dyDescent="0.25">
      <c r="A1343" s="21" t="s">
        <v>1007</v>
      </c>
      <c r="B1343" s="22" t="s">
        <v>3388</v>
      </c>
      <c r="C1343" s="23" t="s">
        <v>3389</v>
      </c>
      <c r="D1343" s="23" t="s">
        <v>458</v>
      </c>
      <c r="E1343" s="23">
        <v>9</v>
      </c>
      <c r="F1343" s="31">
        <v>116</v>
      </c>
      <c r="G1343" s="30">
        <v>12.9</v>
      </c>
      <c r="H1343" s="40">
        <f>(F1343*2)/1.055</f>
        <v>219.90521327014218</v>
      </c>
      <c r="I1343" s="35">
        <f>F1343*G1343*0.91</f>
        <v>1361.7240000000002</v>
      </c>
      <c r="J1343" s="24"/>
      <c r="K1343" s="24"/>
      <c r="L1343" s="26"/>
    </row>
    <row r="1344" spans="1:12" s="23" customFormat="1" x14ac:dyDescent="0.25">
      <c r="A1344" s="3" t="s">
        <v>568</v>
      </c>
      <c r="B1344" s="4" t="s">
        <v>4030</v>
      </c>
      <c r="C1344" s="2" t="s">
        <v>4029</v>
      </c>
      <c r="D1344" s="2" t="s">
        <v>458</v>
      </c>
      <c r="E1344" s="2">
        <v>5</v>
      </c>
      <c r="F1344" s="32">
        <v>123</v>
      </c>
      <c r="G1344" s="17">
        <v>12</v>
      </c>
      <c r="H1344" s="41">
        <f>0.85*F1344</f>
        <v>104.55</v>
      </c>
      <c r="I1344" s="34">
        <f>F1344*G1344*0.91</f>
        <v>1343.16</v>
      </c>
      <c r="J1344"/>
      <c r="K1344" s="2"/>
      <c r="L1344" s="5"/>
    </row>
    <row r="1345" spans="1:12" s="23" customFormat="1" x14ac:dyDescent="0.25">
      <c r="A1345" s="3" t="s">
        <v>1206</v>
      </c>
      <c r="B1345" s="4" t="s">
        <v>5024</v>
      </c>
      <c r="C1345" s="2" t="s">
        <v>5025</v>
      </c>
      <c r="D1345" s="2" t="s">
        <v>473</v>
      </c>
      <c r="E1345" s="2">
        <v>7</v>
      </c>
      <c r="F1345" s="32">
        <v>148</v>
      </c>
      <c r="G1345" s="17">
        <v>5.9</v>
      </c>
      <c r="H1345" s="41">
        <f>(F1345*G1345*0.15)/1.055</f>
        <v>124.1516587677725</v>
      </c>
      <c r="I1345" s="34">
        <f>F1345*G1345*0.91</f>
        <v>794.61200000000008</v>
      </c>
      <c r="J1345" s="5"/>
      <c r="K1345" s="5"/>
      <c r="L1345" s="5"/>
    </row>
    <row r="1346" spans="1:12" s="23" customFormat="1" x14ac:dyDescent="0.25">
      <c r="A1346" s="3" t="s">
        <v>5231</v>
      </c>
      <c r="B1346" s="4" t="s">
        <v>5232</v>
      </c>
      <c r="C1346" s="2" t="s">
        <v>198</v>
      </c>
      <c r="D1346" s="2"/>
      <c r="E1346" s="2"/>
      <c r="F1346" s="32">
        <v>150</v>
      </c>
      <c r="G1346" s="17">
        <v>18.95</v>
      </c>
      <c r="H1346" s="41">
        <f>(F1346*3)/1.055</f>
        <v>426.54028436018962</v>
      </c>
      <c r="I1346" s="34"/>
      <c r="J1346"/>
      <c r="K1346"/>
      <c r="L1346"/>
    </row>
    <row r="1347" spans="1:12" s="23" customFormat="1" x14ac:dyDescent="0.25">
      <c r="A1347" s="3" t="s">
        <v>568</v>
      </c>
      <c r="B1347" s="4" t="s">
        <v>4036</v>
      </c>
      <c r="C1347" s="2" t="s">
        <v>4035</v>
      </c>
      <c r="D1347" s="2" t="s">
        <v>458</v>
      </c>
      <c r="E1347" s="2">
        <v>5</v>
      </c>
      <c r="F1347" s="32">
        <v>166</v>
      </c>
      <c r="G1347" s="17">
        <v>12</v>
      </c>
      <c r="H1347" s="41">
        <f>0.85*F1347</f>
        <v>141.1</v>
      </c>
      <c r="I1347" s="34">
        <f t="shared" ref="I1347:I1358" si="80">F1347*G1347*0.91</f>
        <v>1812.72</v>
      </c>
      <c r="J1347"/>
      <c r="K1347" s="2"/>
      <c r="L1347" s="5"/>
    </row>
    <row r="1348" spans="1:12" s="23" customFormat="1" x14ac:dyDescent="0.25">
      <c r="A1348" s="3" t="s">
        <v>568</v>
      </c>
      <c r="B1348" s="4" t="s">
        <v>4002</v>
      </c>
      <c r="C1348" s="2" t="s">
        <v>4003</v>
      </c>
      <c r="D1348" s="2" t="s">
        <v>458</v>
      </c>
      <c r="E1348" s="2">
        <v>3</v>
      </c>
      <c r="F1348" s="32">
        <v>282</v>
      </c>
      <c r="G1348" s="17">
        <v>6</v>
      </c>
      <c r="H1348" s="41">
        <f>0.45*F1348</f>
        <v>126.9</v>
      </c>
      <c r="I1348" s="34">
        <f t="shared" si="80"/>
        <v>1539.72</v>
      </c>
      <c r="J1348" s="26"/>
      <c r="K1348" s="5"/>
      <c r="L1348" s="2"/>
    </row>
    <row r="1349" spans="1:12" s="23" customFormat="1" x14ac:dyDescent="0.25">
      <c r="A1349" s="3" t="s">
        <v>568</v>
      </c>
      <c r="B1349" s="4" t="s">
        <v>4012</v>
      </c>
      <c r="C1349" s="2" t="s">
        <v>4013</v>
      </c>
      <c r="D1349" s="2" t="s">
        <v>458</v>
      </c>
      <c r="E1349" s="2">
        <v>3</v>
      </c>
      <c r="F1349" s="32">
        <v>317</v>
      </c>
      <c r="G1349" s="17">
        <v>6</v>
      </c>
      <c r="H1349" s="41">
        <f>0.45*F1349</f>
        <v>142.65</v>
      </c>
      <c r="I1349" s="34">
        <f t="shared" si="80"/>
        <v>1730.8200000000002</v>
      </c>
      <c r="J1349" s="26"/>
      <c r="K1349" s="5"/>
      <c r="L1349" s="2"/>
    </row>
    <row r="1350" spans="1:12" s="23" customFormat="1" x14ac:dyDescent="0.25">
      <c r="A1350" s="3" t="s">
        <v>1206</v>
      </c>
      <c r="B1350" s="4" t="s">
        <v>5022</v>
      </c>
      <c r="C1350" s="2" t="s">
        <v>5023</v>
      </c>
      <c r="D1350" s="2" t="s">
        <v>473</v>
      </c>
      <c r="E1350" s="2">
        <v>4</v>
      </c>
      <c r="F1350" s="32">
        <v>319</v>
      </c>
      <c r="G1350" s="17">
        <v>5</v>
      </c>
      <c r="H1350" s="41">
        <f>(F1350*G1350*0.15)/1.055</f>
        <v>226.77725118483414</v>
      </c>
      <c r="I1350" s="34">
        <f t="shared" si="80"/>
        <v>1451.45</v>
      </c>
      <c r="J1350" s="2"/>
      <c r="K1350"/>
      <c r="L1350"/>
    </row>
    <row r="1351" spans="1:12" s="23" customFormat="1" x14ac:dyDescent="0.25">
      <c r="A1351" s="3" t="s">
        <v>568</v>
      </c>
      <c r="B1351" s="4" t="s">
        <v>4014</v>
      </c>
      <c r="C1351" s="2" t="s">
        <v>4015</v>
      </c>
      <c r="D1351" s="2" t="s">
        <v>458</v>
      </c>
      <c r="E1351" s="2">
        <v>3</v>
      </c>
      <c r="F1351" s="32">
        <v>325</v>
      </c>
      <c r="G1351" s="17">
        <v>6</v>
      </c>
      <c r="H1351" s="41">
        <f>0.45*F1351</f>
        <v>146.25</v>
      </c>
      <c r="I1351" s="34">
        <f t="shared" si="80"/>
        <v>1774.5</v>
      </c>
      <c r="J1351" s="26"/>
      <c r="K1351" s="5"/>
      <c r="L1351" s="2"/>
    </row>
    <row r="1352" spans="1:12" s="23" customFormat="1" x14ac:dyDescent="0.25">
      <c r="A1352" s="3" t="s">
        <v>568</v>
      </c>
      <c r="B1352" s="4" t="s">
        <v>4004</v>
      </c>
      <c r="C1352" s="2" t="s">
        <v>4005</v>
      </c>
      <c r="D1352" s="2" t="s">
        <v>458</v>
      </c>
      <c r="E1352" s="2">
        <v>3</v>
      </c>
      <c r="F1352" s="32">
        <v>369</v>
      </c>
      <c r="G1352" s="17">
        <v>6</v>
      </c>
      <c r="H1352" s="41">
        <f>0.45*F1352</f>
        <v>166.05</v>
      </c>
      <c r="I1352" s="34">
        <f t="shared" si="80"/>
        <v>2014.74</v>
      </c>
      <c r="J1352" s="26"/>
      <c r="K1352" s="5"/>
      <c r="L1352" s="2"/>
    </row>
    <row r="1353" spans="1:12" s="23" customFormat="1" x14ac:dyDescent="0.25">
      <c r="A1353" s="21" t="s">
        <v>1296</v>
      </c>
      <c r="B1353" s="22" t="s">
        <v>5167</v>
      </c>
      <c r="C1353" s="23" t="s">
        <v>5168</v>
      </c>
      <c r="D1353" s="23" t="s">
        <v>458</v>
      </c>
      <c r="E1353" s="23">
        <v>3</v>
      </c>
      <c r="F1353" s="31">
        <v>373</v>
      </c>
      <c r="G1353" s="30">
        <v>13.5</v>
      </c>
      <c r="H1353" s="44">
        <f>(F1353*2)/1.055</f>
        <v>707.10900473933657</v>
      </c>
      <c r="I1353" s="35">
        <f t="shared" si="80"/>
        <v>4582.3050000000003</v>
      </c>
      <c r="K1353" s="24"/>
      <c r="L1353" s="24"/>
    </row>
    <row r="1354" spans="1:12" s="23" customFormat="1" x14ac:dyDescent="0.25">
      <c r="A1354" s="3" t="s">
        <v>1588</v>
      </c>
      <c r="B1354" s="4" t="s">
        <v>5154</v>
      </c>
      <c r="C1354" s="2" t="s">
        <v>5155</v>
      </c>
      <c r="D1354" s="2" t="s">
        <v>458</v>
      </c>
      <c r="E1354" s="2">
        <v>6</v>
      </c>
      <c r="F1354" s="32">
        <v>426</v>
      </c>
      <c r="G1354" s="17">
        <v>14</v>
      </c>
      <c r="H1354" s="41">
        <f>(F1354*2)/1.055</f>
        <v>807.58293838862562</v>
      </c>
      <c r="I1354" s="34">
        <f t="shared" si="80"/>
        <v>5427.24</v>
      </c>
      <c r="J1354"/>
      <c r="K1354"/>
      <c r="L1354"/>
    </row>
    <row r="1355" spans="1:12" s="23" customFormat="1" x14ac:dyDescent="0.25">
      <c r="A1355" s="3" t="s">
        <v>1296</v>
      </c>
      <c r="B1355" s="4" t="s">
        <v>4227</v>
      </c>
      <c r="C1355" s="2" t="s">
        <v>4228</v>
      </c>
      <c r="D1355" s="2" t="s">
        <v>458</v>
      </c>
      <c r="E1355" s="2">
        <v>5</v>
      </c>
      <c r="F1355" s="32">
        <v>445</v>
      </c>
      <c r="G1355" s="17">
        <v>18</v>
      </c>
      <c r="H1355" s="41">
        <f>(2.18*F1355)/1.055</f>
        <v>919.52606635071095</v>
      </c>
      <c r="I1355" s="34">
        <f t="shared" si="80"/>
        <v>7289.1</v>
      </c>
      <c r="J1355" s="26"/>
      <c r="K1355" s="5"/>
      <c r="L1355" s="5"/>
    </row>
    <row r="1356" spans="1:12" s="23" customFormat="1" x14ac:dyDescent="0.25">
      <c r="A1356" s="3" t="s">
        <v>1206</v>
      </c>
      <c r="B1356" s="4" t="s">
        <v>4995</v>
      </c>
      <c r="C1356" s="2" t="s">
        <v>4996</v>
      </c>
      <c r="D1356" s="2" t="s">
        <v>425</v>
      </c>
      <c r="E1356" s="2">
        <v>5</v>
      </c>
      <c r="F1356" s="32">
        <v>449</v>
      </c>
      <c r="G1356" s="17">
        <v>7.5</v>
      </c>
      <c r="H1356" s="41">
        <f>(F1356*G1356*0.15)/1.055</f>
        <v>478.79146919431281</v>
      </c>
      <c r="I1356" s="34">
        <f t="shared" si="80"/>
        <v>3064.4250000000002</v>
      </c>
      <c r="J1356" s="5"/>
      <c r="K1356" s="2"/>
      <c r="L1356" s="2"/>
    </row>
    <row r="1357" spans="1:12" s="23" customFormat="1" x14ac:dyDescent="0.25">
      <c r="A1357" s="3" t="s">
        <v>568</v>
      </c>
      <c r="B1357" s="4" t="s">
        <v>4078</v>
      </c>
      <c r="C1357" s="2" t="s">
        <v>4077</v>
      </c>
      <c r="D1357" s="2" t="s">
        <v>458</v>
      </c>
      <c r="E1357" s="2">
        <v>5</v>
      </c>
      <c r="F1357" s="32">
        <v>463</v>
      </c>
      <c r="G1357" s="17">
        <v>12</v>
      </c>
      <c r="H1357" s="41">
        <f>0.85*F1357</f>
        <v>393.55</v>
      </c>
      <c r="I1357" s="34">
        <f t="shared" si="80"/>
        <v>5055.96</v>
      </c>
      <c r="J1357"/>
      <c r="K1357" s="2"/>
      <c r="L1357" s="2"/>
    </row>
    <row r="1358" spans="1:12" s="23" customFormat="1" x14ac:dyDescent="0.25">
      <c r="A1358" s="3" t="s">
        <v>568</v>
      </c>
      <c r="B1358" s="4" t="s">
        <v>5157</v>
      </c>
      <c r="C1358" s="2" t="s">
        <v>5156</v>
      </c>
      <c r="D1358" s="2" t="s">
        <v>458</v>
      </c>
      <c r="E1358" s="2">
        <v>5</v>
      </c>
      <c r="F1358" s="32">
        <v>480</v>
      </c>
      <c r="G1358" s="17">
        <v>12</v>
      </c>
      <c r="H1358" s="41">
        <f>1*F1358</f>
        <v>480</v>
      </c>
      <c r="I1358" s="34">
        <f t="shared" si="80"/>
        <v>5241.6000000000004</v>
      </c>
      <c r="J1358"/>
      <c r="K1358" s="2"/>
      <c r="L1358" s="5"/>
    </row>
    <row r="1359" spans="1:12" s="23" customFormat="1" x14ac:dyDescent="0.25">
      <c r="A1359" s="28" t="s">
        <v>3223</v>
      </c>
      <c r="B1359" s="29" t="s">
        <v>4824</v>
      </c>
      <c r="C1359" s="26" t="s">
        <v>4825</v>
      </c>
      <c r="D1359" s="26" t="s">
        <v>458</v>
      </c>
      <c r="E1359" s="26">
        <v>6</v>
      </c>
      <c r="F1359" s="36">
        <v>539</v>
      </c>
      <c r="G1359" s="39">
        <v>11.9</v>
      </c>
      <c r="H1359" s="40">
        <f>(F1359*0.3)/1.055</f>
        <v>153.27014218009478</v>
      </c>
      <c r="I1359" s="36"/>
      <c r="J1359" s="5"/>
      <c r="K1359" s="5"/>
      <c r="L1359" s="5"/>
    </row>
    <row r="1360" spans="1:12" s="23" customFormat="1" x14ac:dyDescent="0.25">
      <c r="A1360" s="3" t="s">
        <v>568</v>
      </c>
      <c r="B1360" s="4" t="s">
        <v>4012</v>
      </c>
      <c r="C1360" s="2" t="s">
        <v>4019</v>
      </c>
      <c r="D1360" s="2" t="s">
        <v>458</v>
      </c>
      <c r="E1360" s="2">
        <v>3</v>
      </c>
      <c r="F1360" s="32">
        <v>648</v>
      </c>
      <c r="G1360" s="17">
        <v>6</v>
      </c>
      <c r="H1360" s="41">
        <f>0.45*F1360</f>
        <v>291.60000000000002</v>
      </c>
      <c r="I1360" s="34">
        <f>F1360*G1360*0.91</f>
        <v>3538.08</v>
      </c>
      <c r="J1360" s="26"/>
      <c r="K1360" s="5"/>
      <c r="L1360" s="2"/>
    </row>
    <row r="1361" spans="1:12" s="23" customFormat="1" x14ac:dyDescent="0.25">
      <c r="A1361" s="3" t="s">
        <v>568</v>
      </c>
      <c r="B1361" s="4" t="s">
        <v>4016</v>
      </c>
      <c r="C1361" s="2" t="s">
        <v>4017</v>
      </c>
      <c r="D1361" s="2" t="s">
        <v>458</v>
      </c>
      <c r="E1361" s="2">
        <v>3</v>
      </c>
      <c r="F1361" s="32">
        <v>655</v>
      </c>
      <c r="G1361" s="17">
        <v>6</v>
      </c>
      <c r="H1361" s="41">
        <f>0.45*F1361</f>
        <v>294.75</v>
      </c>
      <c r="I1361" s="34">
        <f>F1361*G1361*0.91</f>
        <v>3576.3</v>
      </c>
      <c r="J1361" s="26"/>
      <c r="K1361" s="5"/>
      <c r="L1361" s="5"/>
    </row>
    <row r="1362" spans="1:12" s="23" customFormat="1" x14ac:dyDescent="0.25">
      <c r="A1362" s="3" t="s">
        <v>1575</v>
      </c>
      <c r="B1362" s="4" t="s">
        <v>4090</v>
      </c>
      <c r="C1362" s="2" t="s">
        <v>4091</v>
      </c>
      <c r="D1362" s="2" t="s">
        <v>458</v>
      </c>
      <c r="E1362" s="2">
        <v>4</v>
      </c>
      <c r="F1362" s="32">
        <v>800</v>
      </c>
      <c r="G1362" s="17">
        <v>8</v>
      </c>
      <c r="H1362" s="41"/>
      <c r="I1362" s="34">
        <f>F1362*G1362*0.91</f>
        <v>5824</v>
      </c>
      <c r="J1362" s="2"/>
      <c r="K1362" s="2"/>
      <c r="L1362" s="2"/>
    </row>
    <row r="1363" spans="1:12" s="23" customFormat="1" x14ac:dyDescent="0.25">
      <c r="A1363" s="3" t="s">
        <v>568</v>
      </c>
      <c r="B1363" s="4" t="s">
        <v>4027</v>
      </c>
      <c r="C1363" s="2" t="s">
        <v>4028</v>
      </c>
      <c r="D1363" s="2" t="s">
        <v>458</v>
      </c>
      <c r="E1363" s="2">
        <v>5</v>
      </c>
      <c r="F1363" s="32">
        <v>859</v>
      </c>
      <c r="G1363" s="17">
        <v>12</v>
      </c>
      <c r="H1363" s="41">
        <f>0.85*F1363</f>
        <v>730.15</v>
      </c>
      <c r="I1363" s="34">
        <f>F1363*G1363*0.91</f>
        <v>9380.2800000000007</v>
      </c>
      <c r="J1363"/>
      <c r="K1363" s="2"/>
      <c r="L1363" s="2"/>
    </row>
    <row r="1364" spans="1:12" s="23" customFormat="1" x14ac:dyDescent="0.25">
      <c r="A1364" s="3" t="s">
        <v>568</v>
      </c>
      <c r="B1364" s="4" t="s">
        <v>5158</v>
      </c>
      <c r="C1364" s="2" t="s">
        <v>5159</v>
      </c>
      <c r="D1364" s="2" t="s">
        <v>458</v>
      </c>
      <c r="E1364" s="2">
        <v>3</v>
      </c>
      <c r="F1364" s="32">
        <v>918</v>
      </c>
      <c r="G1364" s="17">
        <v>12</v>
      </c>
      <c r="H1364" s="41">
        <f>1*F1364</f>
        <v>918</v>
      </c>
      <c r="I1364" s="34">
        <f>F1364*G1364*0.91</f>
        <v>10024.56</v>
      </c>
      <c r="J1364" s="5"/>
      <c r="K1364" s="2"/>
      <c r="L1364" s="5"/>
    </row>
    <row r="1365" spans="1:12" s="23" customFormat="1" x14ac:dyDescent="0.25">
      <c r="A1365" s="28" t="s">
        <v>3223</v>
      </c>
      <c r="B1365" s="29" t="s">
        <v>4819</v>
      </c>
      <c r="C1365" s="26" t="s">
        <v>4820</v>
      </c>
      <c r="D1365" s="26" t="s">
        <v>458</v>
      </c>
      <c r="E1365" s="26">
        <v>6</v>
      </c>
      <c r="F1365" s="36">
        <v>945</v>
      </c>
      <c r="G1365" s="39">
        <v>8.9</v>
      </c>
      <c r="H1365" s="40">
        <f>(F1365*0.3)/1.055</f>
        <v>268.72037914691947</v>
      </c>
      <c r="I1365" s="36"/>
      <c r="J1365" s="5"/>
      <c r="K1365" s="5"/>
      <c r="L1365" s="5"/>
    </row>
    <row r="1366" spans="1:12" s="23" customFormat="1" x14ac:dyDescent="0.25">
      <c r="A1366" s="3" t="s">
        <v>568</v>
      </c>
      <c r="B1366" s="4" t="s">
        <v>4006</v>
      </c>
      <c r="C1366" s="2" t="s">
        <v>4007</v>
      </c>
      <c r="D1366" s="2" t="s">
        <v>458</v>
      </c>
      <c r="E1366" s="2">
        <v>3</v>
      </c>
      <c r="F1366" s="32">
        <v>950</v>
      </c>
      <c r="G1366" s="17">
        <v>6</v>
      </c>
      <c r="H1366" s="41">
        <f>0.45*F1366</f>
        <v>427.5</v>
      </c>
      <c r="I1366" s="34">
        <f>F1366*G1366*0.91</f>
        <v>5187</v>
      </c>
      <c r="J1366" s="26"/>
      <c r="K1366" s="5"/>
      <c r="L1366" s="5"/>
    </row>
    <row r="1367" spans="1:12" s="23" customFormat="1" x14ac:dyDescent="0.25">
      <c r="A1367" s="28" t="s">
        <v>3223</v>
      </c>
      <c r="B1367" s="29" t="s">
        <v>4822</v>
      </c>
      <c r="C1367" s="26" t="s">
        <v>4823</v>
      </c>
      <c r="D1367" s="26" t="s">
        <v>458</v>
      </c>
      <c r="E1367" s="26">
        <v>6</v>
      </c>
      <c r="F1367" s="36">
        <v>954</v>
      </c>
      <c r="G1367" s="39">
        <v>12.9</v>
      </c>
      <c r="H1367" s="40">
        <f>(F1367*0.3)/1.055</f>
        <v>271.27962085308059</v>
      </c>
      <c r="I1367" s="36"/>
      <c r="J1367" s="5"/>
      <c r="K1367" s="5"/>
      <c r="L1367" s="5"/>
    </row>
    <row r="1368" spans="1:12" s="23" customFormat="1" x14ac:dyDescent="0.25">
      <c r="A1368" s="3" t="s">
        <v>568</v>
      </c>
      <c r="B1368" s="4" t="s">
        <v>4025</v>
      </c>
      <c r="C1368" s="2" t="s">
        <v>4026</v>
      </c>
      <c r="D1368" s="2" t="s">
        <v>458</v>
      </c>
      <c r="E1368" s="2">
        <v>5</v>
      </c>
      <c r="F1368" s="32">
        <v>1094</v>
      </c>
      <c r="G1368" s="17">
        <v>12</v>
      </c>
      <c r="H1368" s="41">
        <f>0.85*F1368</f>
        <v>929.9</v>
      </c>
      <c r="I1368" s="34">
        <f>F1368*G1368*0.91</f>
        <v>11946.48</v>
      </c>
      <c r="J1368"/>
      <c r="K1368" s="2"/>
      <c r="L1368" s="2"/>
    </row>
    <row r="1369" spans="1:12" s="23" customFormat="1" x14ac:dyDescent="0.25">
      <c r="A1369" s="3" t="s">
        <v>568</v>
      </c>
      <c r="B1369" s="4" t="s">
        <v>4012</v>
      </c>
      <c r="C1369" s="2" t="s">
        <v>4018</v>
      </c>
      <c r="D1369" s="2" t="s">
        <v>458</v>
      </c>
      <c r="E1369" s="2">
        <v>3</v>
      </c>
      <c r="F1369" s="32">
        <v>1142</v>
      </c>
      <c r="G1369" s="17">
        <v>6</v>
      </c>
      <c r="H1369" s="41">
        <f>0.45*F1369</f>
        <v>513.9</v>
      </c>
      <c r="I1369" s="34">
        <f>F1369*G1369*0.91</f>
        <v>6235.3200000000006</v>
      </c>
      <c r="J1369" s="26"/>
      <c r="K1369" s="5"/>
      <c r="L1369" s="2"/>
    </row>
    <row r="1370" spans="1:12" s="23" customFormat="1" x14ac:dyDescent="0.25">
      <c r="A1370" s="3" t="s">
        <v>568</v>
      </c>
      <c r="B1370" s="4" t="s">
        <v>4034</v>
      </c>
      <c r="C1370" s="2" t="s">
        <v>4033</v>
      </c>
      <c r="D1370" s="2" t="s">
        <v>458</v>
      </c>
      <c r="E1370" s="2">
        <v>5</v>
      </c>
      <c r="F1370" s="32">
        <v>1294</v>
      </c>
      <c r="G1370" s="17">
        <v>12</v>
      </c>
      <c r="H1370" s="41">
        <f>0.85*F1370</f>
        <v>1099.8999999999999</v>
      </c>
      <c r="I1370" s="34">
        <f>F1370*G1370*0.91</f>
        <v>14130.480000000001</v>
      </c>
      <c r="J1370"/>
      <c r="K1370" s="2">
        <f>8*36</f>
        <v>288</v>
      </c>
      <c r="L1370" s="2"/>
    </row>
    <row r="1371" spans="1:12" s="23" customFormat="1" x14ac:dyDescent="0.25">
      <c r="A1371" s="28" t="s">
        <v>3223</v>
      </c>
      <c r="B1371" s="29" t="s">
        <v>4821</v>
      </c>
      <c r="C1371" s="26" t="s">
        <v>1468</v>
      </c>
      <c r="D1371" s="26" t="s">
        <v>458</v>
      </c>
      <c r="E1371" s="26">
        <v>6</v>
      </c>
      <c r="F1371" s="36">
        <v>1331</v>
      </c>
      <c r="G1371" s="39">
        <v>8.9</v>
      </c>
      <c r="H1371" s="40">
        <f>(F1371*0.3)/1.055</f>
        <v>378.48341232227489</v>
      </c>
      <c r="I1371" s="36"/>
      <c r="J1371" s="5"/>
      <c r="K1371" s="5"/>
      <c r="L1371" s="5"/>
    </row>
    <row r="1372" spans="1:12" s="23" customFormat="1" x14ac:dyDescent="0.25">
      <c r="A1372" s="14" t="s">
        <v>1136</v>
      </c>
      <c r="B1372" s="15" t="s">
        <v>1135</v>
      </c>
      <c r="C1372" s="15" t="s">
        <v>1137</v>
      </c>
      <c r="D1372" s="15" t="s">
        <v>398</v>
      </c>
      <c r="E1372" s="15" t="s">
        <v>399</v>
      </c>
      <c r="F1372" s="86"/>
      <c r="G1372" s="12" t="s">
        <v>1203</v>
      </c>
      <c r="H1372" s="43" t="s">
        <v>1386</v>
      </c>
      <c r="I1372" s="86" t="s">
        <v>1387</v>
      </c>
      <c r="J1372" s="12" t="s">
        <v>1659</v>
      </c>
      <c r="K1372" s="12" t="s">
        <v>1659</v>
      </c>
      <c r="L1372" s="12" t="s">
        <v>2993</v>
      </c>
    </row>
    <row r="1373" spans="1:12" s="2" customFormat="1" x14ac:dyDescent="0.25">
      <c r="A1373" s="7" t="s">
        <v>1330</v>
      </c>
      <c r="B1373" s="8" t="s">
        <v>818</v>
      </c>
      <c r="C1373" s="5" t="s">
        <v>819</v>
      </c>
      <c r="D1373" s="5" t="s">
        <v>425</v>
      </c>
      <c r="E1373" s="5">
        <v>9</v>
      </c>
      <c r="F1373" s="33"/>
      <c r="G1373" s="37">
        <v>9</v>
      </c>
      <c r="H1373" s="43">
        <f t="shared" ref="H1373:H1378" si="81">(F1373*G1373*0.4)/1.055</f>
        <v>0</v>
      </c>
      <c r="I1373" s="34">
        <f t="shared" ref="I1373:I1388" si="82">F1373*G1373*0.91</f>
        <v>0</v>
      </c>
    </row>
    <row r="1374" spans="1:12" s="2" customFormat="1" x14ac:dyDescent="0.25">
      <c r="A1374" s="7" t="s">
        <v>1330</v>
      </c>
      <c r="B1374" s="8" t="s">
        <v>525</v>
      </c>
      <c r="C1374" s="5" t="s">
        <v>526</v>
      </c>
      <c r="D1374" s="5" t="s">
        <v>458</v>
      </c>
      <c r="E1374" s="5">
        <v>3</v>
      </c>
      <c r="F1374" s="33"/>
      <c r="G1374" s="37">
        <v>12.5</v>
      </c>
      <c r="H1374" s="43">
        <f t="shared" si="81"/>
        <v>0</v>
      </c>
      <c r="I1374" s="34">
        <f t="shared" si="82"/>
        <v>0</v>
      </c>
      <c r="J1374" s="5"/>
    </row>
    <row r="1375" spans="1:12" s="2" customFormat="1" x14ac:dyDescent="0.25">
      <c r="A1375" s="7" t="s">
        <v>1330</v>
      </c>
      <c r="B1375" s="8" t="s">
        <v>527</v>
      </c>
      <c r="C1375" s="5" t="s">
        <v>528</v>
      </c>
      <c r="D1375" s="5" t="s">
        <v>458</v>
      </c>
      <c r="E1375" s="5">
        <v>7</v>
      </c>
      <c r="F1375" s="33"/>
      <c r="G1375" s="37">
        <v>12.5</v>
      </c>
      <c r="H1375" s="43">
        <f t="shared" si="81"/>
        <v>0</v>
      </c>
      <c r="I1375" s="34">
        <f t="shared" si="82"/>
        <v>0</v>
      </c>
      <c r="J1375" s="5"/>
      <c r="K1375" s="5"/>
      <c r="L1375" s="5"/>
    </row>
    <row r="1376" spans="1:12" s="2" customFormat="1" x14ac:dyDescent="0.25">
      <c r="A1376" s="7" t="s">
        <v>1330</v>
      </c>
      <c r="B1376" s="8" t="s">
        <v>238</v>
      </c>
      <c r="C1376" s="5" t="s">
        <v>334</v>
      </c>
      <c r="D1376" s="5" t="s">
        <v>458</v>
      </c>
      <c r="E1376" s="5">
        <v>7</v>
      </c>
      <c r="F1376" s="33"/>
      <c r="G1376" s="37">
        <v>12</v>
      </c>
      <c r="H1376" s="43">
        <f t="shared" si="81"/>
        <v>0</v>
      </c>
      <c r="I1376" s="34">
        <f t="shared" si="82"/>
        <v>0</v>
      </c>
      <c r="J1376" s="5"/>
    </row>
    <row r="1377" spans="1:12" s="2" customFormat="1" x14ac:dyDescent="0.25">
      <c r="A1377" s="7" t="s">
        <v>1330</v>
      </c>
      <c r="B1377" s="8" t="s">
        <v>336</v>
      </c>
      <c r="C1377" s="5" t="s">
        <v>337</v>
      </c>
      <c r="D1377" s="5" t="s">
        <v>458</v>
      </c>
      <c r="E1377" s="5">
        <v>3</v>
      </c>
      <c r="F1377" s="33"/>
      <c r="G1377" s="37">
        <v>12.5</v>
      </c>
      <c r="H1377" s="43">
        <f t="shared" si="81"/>
        <v>0</v>
      </c>
      <c r="I1377" s="34">
        <f t="shared" si="82"/>
        <v>0</v>
      </c>
      <c r="J1377" s="5"/>
    </row>
    <row r="1378" spans="1:12" s="2" customFormat="1" x14ac:dyDescent="0.25">
      <c r="A1378" s="7" t="s">
        <v>1330</v>
      </c>
      <c r="B1378" s="8" t="s">
        <v>335</v>
      </c>
      <c r="C1378" s="5" t="s">
        <v>516</v>
      </c>
      <c r="D1378" s="5" t="s">
        <v>458</v>
      </c>
      <c r="E1378" s="5">
        <v>10</v>
      </c>
      <c r="F1378" s="33"/>
      <c r="G1378" s="37">
        <v>13.95</v>
      </c>
      <c r="H1378" s="43">
        <f t="shared" si="81"/>
        <v>0</v>
      </c>
      <c r="I1378" s="34">
        <f t="shared" si="82"/>
        <v>0</v>
      </c>
      <c r="J1378" s="5"/>
      <c r="K1378" s="5"/>
      <c r="L1378" s="5"/>
    </row>
    <row r="1379" spans="1:12" s="2" customFormat="1" x14ac:dyDescent="0.25">
      <c r="A1379" s="7" t="s">
        <v>397</v>
      </c>
      <c r="B1379" s="6" t="s">
        <v>248</v>
      </c>
      <c r="C1379" s="5" t="s">
        <v>249</v>
      </c>
      <c r="D1379" s="5" t="s">
        <v>458</v>
      </c>
      <c r="E1379" s="5">
        <v>3</v>
      </c>
      <c r="F1379" s="33"/>
      <c r="G1379" s="37">
        <v>5.9</v>
      </c>
      <c r="H1379" s="43">
        <f>(F1379*G1379*0.5)/1.055</f>
        <v>0</v>
      </c>
      <c r="I1379" s="34">
        <f t="shared" si="82"/>
        <v>0</v>
      </c>
      <c r="J1379" s="5"/>
      <c r="K1379" s="5"/>
      <c r="L1379" s="5"/>
    </row>
    <row r="1380" spans="1:12" s="2" customFormat="1" x14ac:dyDescent="0.25">
      <c r="A1380" s="7" t="s">
        <v>397</v>
      </c>
      <c r="B1380" s="6" t="s">
        <v>1822</v>
      </c>
      <c r="C1380" s="5" t="s">
        <v>1823</v>
      </c>
      <c r="D1380" s="5" t="s">
        <v>458</v>
      </c>
      <c r="E1380" s="5">
        <v>3</v>
      </c>
      <c r="F1380" s="33"/>
      <c r="G1380" s="37">
        <v>5.9</v>
      </c>
      <c r="H1380" s="43">
        <f>(F1380*G1380*0.5)/1.055</f>
        <v>0</v>
      </c>
      <c r="I1380" s="34">
        <f t="shared" si="82"/>
        <v>0</v>
      </c>
      <c r="J1380" s="5"/>
      <c r="K1380" s="5"/>
      <c r="L1380" s="5"/>
    </row>
    <row r="1381" spans="1:12" s="2" customFormat="1" x14ac:dyDescent="0.25">
      <c r="A1381" s="7" t="s">
        <v>397</v>
      </c>
      <c r="B1381" s="6" t="s">
        <v>1824</v>
      </c>
      <c r="C1381" s="5" t="s">
        <v>245</v>
      </c>
      <c r="D1381" s="5" t="s">
        <v>458</v>
      </c>
      <c r="E1381" s="5">
        <v>3</v>
      </c>
      <c r="F1381" s="33"/>
      <c r="G1381" s="37">
        <v>9.5</v>
      </c>
      <c r="H1381" s="43">
        <f>(F1381*G1381*0.5)/1.055</f>
        <v>0</v>
      </c>
      <c r="I1381" s="34">
        <f t="shared" si="82"/>
        <v>0</v>
      </c>
      <c r="J1381" s="5"/>
      <c r="K1381" s="5"/>
      <c r="L1381" s="5"/>
    </row>
    <row r="1382" spans="1:12" s="2" customFormat="1" x14ac:dyDescent="0.25">
      <c r="A1382" s="7" t="s">
        <v>397</v>
      </c>
      <c r="B1382" s="6" t="s">
        <v>244</v>
      </c>
      <c r="C1382" s="5" t="s">
        <v>245</v>
      </c>
      <c r="D1382" s="5" t="s">
        <v>458</v>
      </c>
      <c r="E1382" s="5">
        <v>3</v>
      </c>
      <c r="F1382" s="33"/>
      <c r="G1382" s="37">
        <v>5.9</v>
      </c>
      <c r="H1382" s="43">
        <f>(F1382*G1382*0.55)/1.055</f>
        <v>0</v>
      </c>
      <c r="I1382" s="34">
        <f t="shared" si="82"/>
        <v>0</v>
      </c>
      <c r="J1382" s="5"/>
      <c r="K1382" s="5"/>
      <c r="L1382" s="5"/>
    </row>
    <row r="1383" spans="1:12" s="2" customFormat="1" x14ac:dyDescent="0.25">
      <c r="A1383" s="7" t="s">
        <v>397</v>
      </c>
      <c r="B1383" s="6" t="s">
        <v>1825</v>
      </c>
      <c r="C1383" s="5" t="s">
        <v>1826</v>
      </c>
      <c r="D1383" s="5" t="s">
        <v>458</v>
      </c>
      <c r="E1383" s="5">
        <v>3</v>
      </c>
      <c r="F1383" s="33"/>
      <c r="G1383" s="37">
        <v>5.9</v>
      </c>
      <c r="H1383" s="43">
        <f>(F1383*G1383*0.5)/1.055</f>
        <v>0</v>
      </c>
      <c r="I1383" s="34">
        <f t="shared" si="82"/>
        <v>0</v>
      </c>
      <c r="J1383" s="5"/>
      <c r="K1383" s="5"/>
      <c r="L1383" s="5"/>
    </row>
    <row r="1384" spans="1:12" s="2" customFormat="1" x14ac:dyDescent="0.25">
      <c r="A1384" s="7" t="s">
        <v>397</v>
      </c>
      <c r="B1384" s="6" t="s">
        <v>1831</v>
      </c>
      <c r="C1384" s="5" t="s">
        <v>1832</v>
      </c>
      <c r="D1384" s="5" t="s">
        <v>425</v>
      </c>
      <c r="E1384" s="5">
        <v>6</v>
      </c>
      <c r="F1384" s="33"/>
      <c r="G1384" s="37">
        <v>8.9</v>
      </c>
      <c r="H1384" s="43"/>
      <c r="I1384" s="34">
        <f t="shared" si="82"/>
        <v>0</v>
      </c>
      <c r="J1384" s="5"/>
      <c r="K1384" s="5"/>
      <c r="L1384" s="5"/>
    </row>
    <row r="1385" spans="1:12" s="2" customFormat="1" x14ac:dyDescent="0.25">
      <c r="A1385" s="7" t="s">
        <v>397</v>
      </c>
      <c r="B1385" s="6" t="s">
        <v>1833</v>
      </c>
      <c r="C1385" s="5" t="s">
        <v>1834</v>
      </c>
      <c r="D1385" s="5" t="s">
        <v>458</v>
      </c>
      <c r="E1385" s="5">
        <v>3</v>
      </c>
      <c r="F1385" s="33"/>
      <c r="G1385" s="37">
        <v>5.9</v>
      </c>
      <c r="H1385" s="43">
        <f>(F1385*G1385*0.5)/1.055</f>
        <v>0</v>
      </c>
      <c r="I1385" s="34">
        <f t="shared" si="82"/>
        <v>0</v>
      </c>
      <c r="J1385" s="5"/>
      <c r="K1385" s="5"/>
      <c r="L1385" s="5"/>
    </row>
    <row r="1386" spans="1:12" s="2" customFormat="1" x14ac:dyDescent="0.25">
      <c r="A1386" s="7" t="s">
        <v>397</v>
      </c>
      <c r="B1386" s="6" t="s">
        <v>1835</v>
      </c>
      <c r="C1386" s="5" t="s">
        <v>247</v>
      </c>
      <c r="D1386" s="5" t="s">
        <v>458</v>
      </c>
      <c r="E1386" s="5">
        <v>3</v>
      </c>
      <c r="F1386" s="33"/>
      <c r="G1386" s="37">
        <v>9.5</v>
      </c>
      <c r="H1386" s="43">
        <f>(F1386*G1386*0.5)/1.055</f>
        <v>0</v>
      </c>
      <c r="I1386" s="34">
        <f t="shared" si="82"/>
        <v>0</v>
      </c>
      <c r="J1386" s="5"/>
      <c r="K1386" s="5"/>
      <c r="L1386" s="5"/>
    </row>
    <row r="1387" spans="1:12" s="2" customFormat="1" x14ac:dyDescent="0.25">
      <c r="A1387" s="7" t="s">
        <v>397</v>
      </c>
      <c r="B1387" s="6" t="s">
        <v>246</v>
      </c>
      <c r="C1387" s="5" t="s">
        <v>247</v>
      </c>
      <c r="D1387" s="5" t="s">
        <v>458</v>
      </c>
      <c r="E1387" s="5">
        <v>3</v>
      </c>
      <c r="F1387" s="33"/>
      <c r="G1387" s="37">
        <v>5.9</v>
      </c>
      <c r="H1387" s="43">
        <f>(F1387*G1387*0.5)/1.055</f>
        <v>0</v>
      </c>
      <c r="I1387" s="34">
        <f t="shared" si="82"/>
        <v>0</v>
      </c>
      <c r="J1387" s="5"/>
      <c r="K1387" s="5"/>
      <c r="L1387" s="5"/>
    </row>
    <row r="1388" spans="1:12" s="2" customFormat="1" x14ac:dyDescent="0.25">
      <c r="A1388" s="7" t="s">
        <v>397</v>
      </c>
      <c r="B1388" s="6" t="s">
        <v>1836</v>
      </c>
      <c r="C1388" s="5" t="s">
        <v>1837</v>
      </c>
      <c r="D1388" s="5" t="s">
        <v>458</v>
      </c>
      <c r="E1388" s="5">
        <v>6</v>
      </c>
      <c r="F1388" s="33"/>
      <c r="G1388" s="37">
        <v>7.9</v>
      </c>
      <c r="H1388" s="43"/>
      <c r="I1388" s="34">
        <f t="shared" si="82"/>
        <v>0</v>
      </c>
      <c r="J1388" s="5"/>
      <c r="K1388" s="5"/>
      <c r="L1388" s="5"/>
    </row>
    <row r="1389" spans="1:12" s="2" customFormat="1" x14ac:dyDescent="0.25">
      <c r="A1389" s="7" t="s">
        <v>1910</v>
      </c>
      <c r="B1389" s="8" t="s">
        <v>1911</v>
      </c>
      <c r="C1389" s="5" t="s">
        <v>1912</v>
      </c>
      <c r="D1389" s="5" t="s">
        <v>1913</v>
      </c>
      <c r="E1389" s="5">
        <v>6</v>
      </c>
      <c r="F1389" s="33"/>
      <c r="G1389" s="37">
        <v>9.9499999999999993</v>
      </c>
      <c r="H1389" s="42">
        <f>(F1389*G1389*0.5)/1.055</f>
        <v>0</v>
      </c>
      <c r="I1389" s="34">
        <f>F1389*G1389*0.91</f>
        <v>0</v>
      </c>
      <c r="J1389"/>
      <c r="K1389"/>
      <c r="L1389"/>
    </row>
    <row r="1390" spans="1:12" s="2" customFormat="1" x14ac:dyDescent="0.25">
      <c r="A1390" s="7" t="s">
        <v>1910</v>
      </c>
      <c r="B1390" s="8" t="s">
        <v>3961</v>
      </c>
      <c r="C1390" s="5" t="s">
        <v>3962</v>
      </c>
      <c r="D1390" s="5" t="s">
        <v>473</v>
      </c>
      <c r="E1390" s="5">
        <v>6</v>
      </c>
      <c r="F1390" s="33"/>
      <c r="G1390" s="37">
        <v>4.9000000000000004</v>
      </c>
      <c r="H1390" s="42">
        <f>(F1390*G1390*0.5)/1.055</f>
        <v>0</v>
      </c>
      <c r="I1390" s="34">
        <f>F1390*G1390*0.91</f>
        <v>0</v>
      </c>
      <c r="J1390"/>
      <c r="K1390"/>
      <c r="L1390"/>
    </row>
    <row r="1391" spans="1:12" x14ac:dyDescent="0.25">
      <c r="A1391" s="7" t="s">
        <v>1335</v>
      </c>
      <c r="B1391" s="8" t="s">
        <v>1336</v>
      </c>
      <c r="C1391" s="5" t="s">
        <v>983</v>
      </c>
      <c r="D1391" s="5" t="s">
        <v>776</v>
      </c>
      <c r="E1391" s="5">
        <v>11</v>
      </c>
      <c r="F1391" s="33"/>
      <c r="G1391" s="37">
        <v>10.4</v>
      </c>
      <c r="H1391" s="43">
        <f>(F1391*G1391*0.5)/1.055</f>
        <v>0</v>
      </c>
      <c r="I1391" s="34">
        <f>F1391*G1391*0.91</f>
        <v>0</v>
      </c>
      <c r="K1391" s="5"/>
      <c r="L1391" s="5"/>
    </row>
    <row r="1392" spans="1:12" x14ac:dyDescent="0.25">
      <c r="A1392" s="7" t="s">
        <v>1335</v>
      </c>
      <c r="B1392" s="8" t="s">
        <v>1339</v>
      </c>
      <c r="C1392" s="5" t="s">
        <v>984</v>
      </c>
      <c r="D1392" s="5" t="s">
        <v>776</v>
      </c>
      <c r="E1392" s="5">
        <v>11</v>
      </c>
      <c r="F1392" s="33"/>
      <c r="G1392" s="37">
        <v>10.4</v>
      </c>
      <c r="H1392" s="41">
        <f>(F1392*G1392*0.25)/1.055</f>
        <v>0</v>
      </c>
      <c r="I1392" s="34">
        <f>F1392*G1392*0.91</f>
        <v>0</v>
      </c>
      <c r="J1392" s="23"/>
      <c r="K1392" s="5"/>
      <c r="L1392" s="5"/>
    </row>
    <row r="1393" spans="1:12" x14ac:dyDescent="0.25">
      <c r="A1393" s="7" t="s">
        <v>1335</v>
      </c>
      <c r="B1393" s="8" t="s">
        <v>1337</v>
      </c>
      <c r="C1393" s="5" t="s">
        <v>1338</v>
      </c>
      <c r="D1393" s="5"/>
      <c r="E1393" s="5"/>
      <c r="F1393" s="33"/>
      <c r="G1393" s="37">
        <v>9.25</v>
      </c>
      <c r="H1393" s="43">
        <f t="shared" ref="H1393:H1402" si="83">(F1393*G1393*0.5)/1.055</f>
        <v>0</v>
      </c>
      <c r="I1393" s="34">
        <f>F1393*G1393*0.91</f>
        <v>0</v>
      </c>
      <c r="J1393" s="23"/>
      <c r="K1393" s="23"/>
      <c r="L1393" s="23"/>
    </row>
    <row r="1394" spans="1:12" x14ac:dyDescent="0.25">
      <c r="A1394" s="7" t="s">
        <v>1335</v>
      </c>
      <c r="B1394" s="8" t="s">
        <v>1344</v>
      </c>
      <c r="C1394" s="5" t="s">
        <v>981</v>
      </c>
      <c r="D1394" s="5" t="s">
        <v>776</v>
      </c>
      <c r="E1394" s="5">
        <v>10</v>
      </c>
      <c r="F1394" s="33"/>
      <c r="G1394" s="37">
        <v>13</v>
      </c>
      <c r="H1394" s="43">
        <f t="shared" si="83"/>
        <v>0</v>
      </c>
      <c r="I1394" s="34">
        <f t="shared" ref="I1394:I1405" si="84">F1394*G1394*0.91</f>
        <v>0</v>
      </c>
      <c r="J1394" s="5"/>
      <c r="K1394" s="23"/>
      <c r="L1394" s="23"/>
    </row>
    <row r="1395" spans="1:12" x14ac:dyDescent="0.25">
      <c r="A1395" s="7" t="s">
        <v>1335</v>
      </c>
      <c r="B1395" s="8" t="s">
        <v>1345</v>
      </c>
      <c r="C1395" s="5" t="s">
        <v>982</v>
      </c>
      <c r="D1395" s="5" t="s">
        <v>776</v>
      </c>
      <c r="E1395" s="5">
        <v>10</v>
      </c>
      <c r="F1395" s="33"/>
      <c r="G1395" s="37">
        <v>13</v>
      </c>
      <c r="H1395" s="43">
        <f t="shared" si="83"/>
        <v>0</v>
      </c>
      <c r="I1395" s="34">
        <f t="shared" si="84"/>
        <v>0</v>
      </c>
      <c r="K1395" s="23"/>
      <c r="L1395" s="23"/>
    </row>
    <row r="1396" spans="1:12" s="5" customFormat="1" x14ac:dyDescent="0.25">
      <c r="A1396" s="7" t="s">
        <v>1335</v>
      </c>
      <c r="B1396" s="8" t="s">
        <v>975</v>
      </c>
      <c r="C1396" s="5" t="s">
        <v>976</v>
      </c>
      <c r="D1396" s="5" t="s">
        <v>776</v>
      </c>
      <c r="E1396" s="5">
        <v>9</v>
      </c>
      <c r="F1396" s="33"/>
      <c r="G1396" s="37">
        <v>13.5</v>
      </c>
      <c r="H1396" s="42">
        <f t="shared" si="83"/>
        <v>0</v>
      </c>
      <c r="I1396" s="34">
        <f t="shared" si="84"/>
        <v>0</v>
      </c>
      <c r="J1396"/>
    </row>
    <row r="1397" spans="1:12" x14ac:dyDescent="0.25">
      <c r="A1397" s="7" t="s">
        <v>1335</v>
      </c>
      <c r="B1397" s="8" t="s">
        <v>1342</v>
      </c>
      <c r="C1397" s="5" t="s">
        <v>980</v>
      </c>
      <c r="D1397" s="5" t="s">
        <v>776</v>
      </c>
      <c r="E1397" s="5">
        <v>11</v>
      </c>
      <c r="F1397" s="33"/>
      <c r="G1397" s="37">
        <v>13</v>
      </c>
      <c r="H1397" s="43">
        <f t="shared" si="83"/>
        <v>0</v>
      </c>
      <c r="I1397" s="34">
        <f t="shared" si="84"/>
        <v>0</v>
      </c>
    </row>
    <row r="1398" spans="1:12" x14ac:dyDescent="0.25">
      <c r="A1398" s="7" t="s">
        <v>1335</v>
      </c>
      <c r="B1398" s="8" t="s">
        <v>1346</v>
      </c>
      <c r="C1398" s="5" t="s">
        <v>978</v>
      </c>
      <c r="D1398" s="5" t="s">
        <v>776</v>
      </c>
      <c r="E1398" s="5">
        <v>11</v>
      </c>
      <c r="F1398" s="33"/>
      <c r="G1398" s="37">
        <v>13</v>
      </c>
      <c r="H1398" s="43">
        <f t="shared" si="83"/>
        <v>0</v>
      </c>
      <c r="I1398" s="34">
        <f t="shared" si="84"/>
        <v>0</v>
      </c>
    </row>
    <row r="1399" spans="1:12" x14ac:dyDescent="0.25">
      <c r="A1399" s="7" t="s">
        <v>1335</v>
      </c>
      <c r="B1399" s="8" t="s">
        <v>3328</v>
      </c>
      <c r="C1399" s="5" t="s">
        <v>3329</v>
      </c>
      <c r="D1399" s="5" t="s">
        <v>776</v>
      </c>
      <c r="E1399" s="5">
        <v>11</v>
      </c>
      <c r="F1399" s="33"/>
      <c r="G1399" s="37">
        <v>14.95</v>
      </c>
      <c r="H1399" s="43">
        <f t="shared" si="83"/>
        <v>0</v>
      </c>
      <c r="I1399" s="34">
        <f t="shared" si="84"/>
        <v>0</v>
      </c>
    </row>
    <row r="1400" spans="1:12" x14ac:dyDescent="0.25">
      <c r="A1400" s="7" t="s">
        <v>1335</v>
      </c>
      <c r="B1400" s="8" t="s">
        <v>1341</v>
      </c>
      <c r="C1400" s="5" t="s">
        <v>965</v>
      </c>
      <c r="D1400" s="5" t="s">
        <v>776</v>
      </c>
      <c r="E1400" s="5">
        <v>11</v>
      </c>
      <c r="F1400" s="33"/>
      <c r="G1400" s="37">
        <v>10.4</v>
      </c>
      <c r="H1400" s="43">
        <f t="shared" si="83"/>
        <v>0</v>
      </c>
      <c r="I1400" s="34">
        <f t="shared" si="84"/>
        <v>0</v>
      </c>
    </row>
    <row r="1401" spans="1:12" x14ac:dyDescent="0.25">
      <c r="A1401" s="7" t="s">
        <v>1335</v>
      </c>
      <c r="B1401" s="8" t="s">
        <v>1340</v>
      </c>
      <c r="C1401" s="5" t="s">
        <v>962</v>
      </c>
      <c r="D1401" s="5" t="s">
        <v>776</v>
      </c>
      <c r="E1401" s="5">
        <v>11</v>
      </c>
      <c r="F1401" s="33"/>
      <c r="G1401" s="37">
        <v>10.4</v>
      </c>
      <c r="H1401" s="43">
        <f t="shared" si="83"/>
        <v>0</v>
      </c>
      <c r="I1401" s="34">
        <f t="shared" si="84"/>
        <v>0</v>
      </c>
    </row>
    <row r="1402" spans="1:12" s="2" customFormat="1" x14ac:dyDescent="0.25">
      <c r="A1402" s="7" t="s">
        <v>5</v>
      </c>
      <c r="B1402" s="8" t="s">
        <v>1931</v>
      </c>
      <c r="C1402" s="5" t="s">
        <v>1932</v>
      </c>
      <c r="D1402" s="5" t="s">
        <v>458</v>
      </c>
      <c r="E1402" s="5">
        <v>3</v>
      </c>
      <c r="F1402" s="33"/>
      <c r="G1402" s="37">
        <v>11</v>
      </c>
      <c r="H1402" s="42">
        <f t="shared" si="83"/>
        <v>0</v>
      </c>
      <c r="I1402" s="34">
        <f t="shared" si="84"/>
        <v>0</v>
      </c>
      <c r="J1402"/>
      <c r="K1402"/>
      <c r="L1402"/>
    </row>
    <row r="1403" spans="1:12" s="2" customFormat="1" x14ac:dyDescent="0.25">
      <c r="A1403" s="7" t="s">
        <v>5</v>
      </c>
      <c r="B1403" s="8" t="s">
        <v>1933</v>
      </c>
      <c r="C1403" s="5" t="s">
        <v>1934</v>
      </c>
      <c r="D1403" s="5" t="s">
        <v>458</v>
      </c>
      <c r="E1403" s="5">
        <v>4</v>
      </c>
      <c r="F1403" s="33"/>
      <c r="G1403" s="37">
        <v>21</v>
      </c>
      <c r="H1403" s="42">
        <f t="shared" ref="H1403:H1410" si="85">(F1403*G1403*0.4)/1.055</f>
        <v>0</v>
      </c>
      <c r="I1403" s="34">
        <f t="shared" si="84"/>
        <v>0</v>
      </c>
      <c r="J1403"/>
      <c r="K1403"/>
      <c r="L1403"/>
    </row>
    <row r="1404" spans="1:12" s="2" customFormat="1" x14ac:dyDescent="0.25">
      <c r="A1404" s="7" t="s">
        <v>5</v>
      </c>
      <c r="B1404" s="8" t="s">
        <v>4522</v>
      </c>
      <c r="C1404" s="5" t="s">
        <v>4523</v>
      </c>
      <c r="D1404" s="5" t="s">
        <v>458</v>
      </c>
      <c r="E1404" s="5">
        <v>4</v>
      </c>
      <c r="F1404" s="33"/>
      <c r="G1404" s="37">
        <v>23.5</v>
      </c>
      <c r="H1404" s="42">
        <f t="shared" si="85"/>
        <v>0</v>
      </c>
      <c r="I1404" s="34">
        <f t="shared" si="84"/>
        <v>0</v>
      </c>
      <c r="J1404"/>
      <c r="K1404"/>
      <c r="L1404"/>
    </row>
    <row r="1405" spans="1:12" x14ac:dyDescent="0.25">
      <c r="A1405" s="7" t="s">
        <v>5</v>
      </c>
      <c r="B1405" s="8" t="s">
        <v>1937</v>
      </c>
      <c r="C1405" s="5" t="s">
        <v>1938</v>
      </c>
      <c r="D1405" s="5" t="s">
        <v>458</v>
      </c>
      <c r="E1405" s="5">
        <v>3</v>
      </c>
      <c r="F1405" s="33"/>
      <c r="G1405" s="37">
        <v>21</v>
      </c>
      <c r="H1405" s="42">
        <f t="shared" si="85"/>
        <v>0</v>
      </c>
      <c r="I1405" s="34">
        <f t="shared" si="84"/>
        <v>0</v>
      </c>
      <c r="J1405" s="26"/>
    </row>
    <row r="1406" spans="1:12" x14ac:dyDescent="0.25">
      <c r="A1406" s="7" t="s">
        <v>5</v>
      </c>
      <c r="B1406" s="8" t="s">
        <v>3084</v>
      </c>
      <c r="C1406" s="5" t="s">
        <v>3085</v>
      </c>
      <c r="D1406" s="5" t="s">
        <v>458</v>
      </c>
      <c r="E1406" s="5">
        <v>3</v>
      </c>
      <c r="F1406" s="33"/>
      <c r="G1406" s="37">
        <v>11</v>
      </c>
      <c r="H1406" s="42">
        <f t="shared" si="85"/>
        <v>0</v>
      </c>
      <c r="I1406" s="34"/>
      <c r="J1406" s="26"/>
    </row>
    <row r="1407" spans="1:12" x14ac:dyDescent="0.25">
      <c r="A1407" s="7" t="s">
        <v>5</v>
      </c>
      <c r="B1407" s="8" t="s">
        <v>3082</v>
      </c>
      <c r="C1407" s="5" t="s">
        <v>3083</v>
      </c>
      <c r="D1407" s="5" t="s">
        <v>458</v>
      </c>
      <c r="E1407" s="5">
        <v>3</v>
      </c>
      <c r="F1407" s="33"/>
      <c r="G1407" s="37">
        <v>11</v>
      </c>
      <c r="H1407" s="42">
        <f t="shared" si="85"/>
        <v>0</v>
      </c>
      <c r="I1407" s="34"/>
      <c r="J1407" s="26"/>
    </row>
    <row r="1408" spans="1:12" x14ac:dyDescent="0.25">
      <c r="A1408" s="7" t="s">
        <v>5</v>
      </c>
      <c r="B1408" s="8" t="s">
        <v>12</v>
      </c>
      <c r="C1408" s="5" t="s">
        <v>13</v>
      </c>
      <c r="D1408" s="5" t="s">
        <v>458</v>
      </c>
      <c r="E1408" s="5">
        <v>4</v>
      </c>
      <c r="F1408" s="33"/>
      <c r="G1408" s="37">
        <v>11</v>
      </c>
      <c r="H1408" s="42">
        <f t="shared" si="85"/>
        <v>0</v>
      </c>
      <c r="I1408" s="34">
        <f>F1408*G1408*0.91</f>
        <v>0</v>
      </c>
      <c r="J1408" s="26"/>
    </row>
    <row r="1409" spans="1:12" x14ac:dyDescent="0.25">
      <c r="A1409" s="7" t="s">
        <v>5</v>
      </c>
      <c r="B1409" s="8" t="s">
        <v>4524</v>
      </c>
      <c r="C1409" s="5" t="s">
        <v>4525</v>
      </c>
      <c r="D1409" s="5" t="s">
        <v>458</v>
      </c>
      <c r="E1409" s="5">
        <v>4</v>
      </c>
      <c r="F1409" s="33"/>
      <c r="G1409" s="37">
        <v>5</v>
      </c>
      <c r="H1409" s="42">
        <f t="shared" si="85"/>
        <v>0</v>
      </c>
      <c r="I1409" s="34">
        <f>F1409*G1409*0.91</f>
        <v>0</v>
      </c>
      <c r="J1409" s="26"/>
      <c r="K1409" s="26"/>
      <c r="L1409" s="26"/>
    </row>
    <row r="1410" spans="1:12" x14ac:dyDescent="0.25">
      <c r="A1410" s="7" t="s">
        <v>5</v>
      </c>
      <c r="B1410" s="8" t="s">
        <v>4514</v>
      </c>
      <c r="C1410" s="5" t="s">
        <v>4515</v>
      </c>
      <c r="D1410" s="5" t="s">
        <v>458</v>
      </c>
      <c r="E1410" s="5">
        <v>4</v>
      </c>
      <c r="F1410" s="33"/>
      <c r="G1410" s="37">
        <v>23.8</v>
      </c>
      <c r="H1410" s="42">
        <f t="shared" si="85"/>
        <v>0</v>
      </c>
      <c r="I1410" s="34">
        <f>F1410*G1410*0.91</f>
        <v>0</v>
      </c>
      <c r="J1410" s="5"/>
      <c r="K1410" s="26"/>
      <c r="L1410" s="26"/>
    </row>
    <row r="1411" spans="1:12" x14ac:dyDescent="0.25">
      <c r="A1411" s="7" t="s">
        <v>942</v>
      </c>
      <c r="B1411" s="8" t="s">
        <v>958</v>
      </c>
      <c r="C1411" s="5" t="s">
        <v>959</v>
      </c>
      <c r="D1411" s="5" t="s">
        <v>776</v>
      </c>
      <c r="E1411" s="5">
        <v>7</v>
      </c>
      <c r="F1411" s="33"/>
      <c r="G1411" s="37">
        <v>5.9</v>
      </c>
      <c r="H1411" s="42">
        <f>(F1411*G1411*0.5)/1.055</f>
        <v>0</v>
      </c>
      <c r="I1411" s="34">
        <f t="shared" ref="I1411:I1429" si="86">F1411*G1411*0.91</f>
        <v>0</v>
      </c>
      <c r="J1411" s="26"/>
      <c r="K1411" s="5"/>
      <c r="L1411" s="5"/>
    </row>
    <row r="1412" spans="1:12" x14ac:dyDescent="0.25">
      <c r="A1412" s="7" t="s">
        <v>942</v>
      </c>
      <c r="B1412" s="8" t="s">
        <v>961</v>
      </c>
      <c r="C1412" s="5" t="s">
        <v>960</v>
      </c>
      <c r="D1412" s="5" t="s">
        <v>776</v>
      </c>
      <c r="E1412" s="5">
        <v>7</v>
      </c>
      <c r="F1412" s="33"/>
      <c r="G1412" s="37">
        <v>5.9</v>
      </c>
      <c r="H1412" s="42">
        <f>(F1412*G1412*0.5)/1.055</f>
        <v>0</v>
      </c>
      <c r="I1412" s="34">
        <f t="shared" si="86"/>
        <v>0</v>
      </c>
      <c r="J1412" s="5"/>
    </row>
    <row r="1413" spans="1:12" x14ac:dyDescent="0.25">
      <c r="A1413" s="7" t="s">
        <v>942</v>
      </c>
      <c r="B1413" s="8" t="s">
        <v>943</v>
      </c>
      <c r="C1413" s="5" t="s">
        <v>944</v>
      </c>
      <c r="D1413" s="5" t="s">
        <v>776</v>
      </c>
      <c r="E1413" s="5">
        <v>6</v>
      </c>
      <c r="F1413" s="33"/>
      <c r="G1413" s="37">
        <v>9.9499999999999993</v>
      </c>
      <c r="H1413" s="42">
        <f>(F1413*G1413*0.5)/1.055</f>
        <v>0</v>
      </c>
      <c r="I1413" s="34">
        <f t="shared" si="86"/>
        <v>0</v>
      </c>
      <c r="K1413" s="2"/>
      <c r="L1413" s="2"/>
    </row>
    <row r="1414" spans="1:12" x14ac:dyDescent="0.25">
      <c r="A1414" s="7" t="s">
        <v>942</v>
      </c>
      <c r="B1414" s="8" t="s">
        <v>966</v>
      </c>
      <c r="C1414" s="5" t="s">
        <v>967</v>
      </c>
      <c r="D1414" s="5" t="s">
        <v>776</v>
      </c>
      <c r="E1414" s="5">
        <v>6</v>
      </c>
      <c r="F1414" s="33"/>
      <c r="G1414" s="37">
        <v>5.9</v>
      </c>
      <c r="H1414" s="42">
        <f>(F1414*G1414*0.5)/1.055</f>
        <v>0</v>
      </c>
      <c r="I1414" s="34">
        <f t="shared" si="86"/>
        <v>0</v>
      </c>
      <c r="K1414" s="2"/>
      <c r="L1414" s="2"/>
    </row>
    <row r="1415" spans="1:12" x14ac:dyDescent="0.25">
      <c r="A1415" s="7" t="s">
        <v>942</v>
      </c>
      <c r="B1415" s="8" t="s">
        <v>956</v>
      </c>
      <c r="C1415" s="5" t="s">
        <v>957</v>
      </c>
      <c r="D1415" s="5" t="s">
        <v>776</v>
      </c>
      <c r="E1415" s="5">
        <v>7</v>
      </c>
      <c r="F1415" s="33"/>
      <c r="G1415" s="37">
        <v>5.9</v>
      </c>
      <c r="H1415" s="42">
        <f>(F1415*G1415*0.5)/1.055</f>
        <v>0</v>
      </c>
      <c r="I1415" s="34">
        <f t="shared" si="86"/>
        <v>0</v>
      </c>
      <c r="K1415" s="2"/>
      <c r="L1415" s="2"/>
    </row>
    <row r="1416" spans="1:12" x14ac:dyDescent="0.25">
      <c r="A1416" s="7" t="s">
        <v>942</v>
      </c>
      <c r="B1416" s="8" t="s">
        <v>1949</v>
      </c>
      <c r="C1416" s="5" t="s">
        <v>1950</v>
      </c>
      <c r="D1416" s="5" t="s">
        <v>776</v>
      </c>
      <c r="E1416" s="5">
        <v>7</v>
      </c>
      <c r="F1416" s="33"/>
      <c r="G1416" s="37">
        <v>20</v>
      </c>
      <c r="H1416" s="41">
        <f>(F1416*0.25*G1416)/1.055</f>
        <v>0</v>
      </c>
      <c r="I1416" s="34">
        <f t="shared" si="86"/>
        <v>0</v>
      </c>
    </row>
    <row r="1417" spans="1:12" x14ac:dyDescent="0.25">
      <c r="A1417" s="7" t="s">
        <v>942</v>
      </c>
      <c r="B1417" s="8" t="s">
        <v>1951</v>
      </c>
      <c r="C1417" s="5" t="s">
        <v>1952</v>
      </c>
      <c r="D1417" s="5" t="s">
        <v>776</v>
      </c>
      <c r="E1417" s="5">
        <v>5</v>
      </c>
      <c r="F1417" s="33"/>
      <c r="G1417" s="37">
        <v>9.5</v>
      </c>
      <c r="H1417" s="42"/>
      <c r="I1417" s="34">
        <f t="shared" si="86"/>
        <v>0</v>
      </c>
    </row>
    <row r="1418" spans="1:12" x14ac:dyDescent="0.25">
      <c r="A1418" s="7" t="s">
        <v>942</v>
      </c>
      <c r="B1418" s="8" t="s">
        <v>949</v>
      </c>
      <c r="C1418" s="5" t="s">
        <v>950</v>
      </c>
      <c r="D1418" s="5" t="s">
        <v>776</v>
      </c>
      <c r="E1418" s="5">
        <v>4</v>
      </c>
      <c r="F1418" s="33"/>
      <c r="G1418" s="37">
        <v>9.9499999999999993</v>
      </c>
      <c r="H1418" s="42">
        <f>(F1418*G1418*0.5)/1.055</f>
        <v>0</v>
      </c>
      <c r="I1418" s="34">
        <f t="shared" si="86"/>
        <v>0</v>
      </c>
    </row>
    <row r="1419" spans="1:12" x14ac:dyDescent="0.25">
      <c r="A1419" s="7" t="s">
        <v>942</v>
      </c>
      <c r="B1419" s="8" t="s">
        <v>963</v>
      </c>
      <c r="C1419" s="5" t="s">
        <v>964</v>
      </c>
      <c r="D1419" s="5" t="s">
        <v>776</v>
      </c>
      <c r="E1419" s="5">
        <v>7</v>
      </c>
      <c r="F1419" s="33"/>
      <c r="G1419" s="37">
        <v>5.9</v>
      </c>
      <c r="H1419" s="42">
        <f>(F1419*G1419*0.5)/1.055</f>
        <v>0</v>
      </c>
      <c r="I1419" s="34">
        <f t="shared" si="86"/>
        <v>0</v>
      </c>
    </row>
    <row r="1420" spans="1:12" x14ac:dyDescent="0.25">
      <c r="A1420" s="1" t="s">
        <v>241</v>
      </c>
      <c r="B1420" s="6" t="s">
        <v>256</v>
      </c>
      <c r="C1420" t="s">
        <v>257</v>
      </c>
      <c r="D1420" t="s">
        <v>458</v>
      </c>
      <c r="E1420">
        <v>4</v>
      </c>
      <c r="F1420" s="34"/>
      <c r="G1420" s="10">
        <v>5.5</v>
      </c>
      <c r="H1420" s="43">
        <f>(F1420*G1420*0.58)/1.055</f>
        <v>0</v>
      </c>
      <c r="I1420" s="34">
        <f t="shared" si="86"/>
        <v>0</v>
      </c>
    </row>
    <row r="1421" spans="1:12" x14ac:dyDescent="0.25">
      <c r="A1421" s="3" t="s">
        <v>241</v>
      </c>
      <c r="B1421" s="4" t="s">
        <v>239</v>
      </c>
      <c r="C1421" s="2" t="s">
        <v>240</v>
      </c>
      <c r="D1421" s="2" t="s">
        <v>458</v>
      </c>
      <c r="E1421" s="2">
        <v>6</v>
      </c>
      <c r="F1421" s="32"/>
      <c r="G1421" s="17">
        <v>11.9</v>
      </c>
      <c r="H1421" s="41">
        <f>1.5*F1421</f>
        <v>0</v>
      </c>
      <c r="I1421" s="34">
        <f t="shared" si="86"/>
        <v>0</v>
      </c>
    </row>
    <row r="1422" spans="1:12" x14ac:dyDescent="0.25">
      <c r="A1422" s="1" t="s">
        <v>241</v>
      </c>
      <c r="B1422" s="6" t="s">
        <v>1959</v>
      </c>
      <c r="C1422" t="s">
        <v>1960</v>
      </c>
      <c r="D1422" t="s">
        <v>473</v>
      </c>
      <c r="E1422">
        <v>9</v>
      </c>
      <c r="F1422" s="34"/>
      <c r="G1422" s="10">
        <v>8.5</v>
      </c>
      <c r="H1422" s="43">
        <f t="shared" ref="H1422:H1432" si="87">(F1422*G1422*0.58)/1.055</f>
        <v>0</v>
      </c>
      <c r="I1422" s="34">
        <f t="shared" si="86"/>
        <v>0</v>
      </c>
    </row>
    <row r="1423" spans="1:12" x14ac:dyDescent="0.25">
      <c r="A1423" s="1" t="s">
        <v>241</v>
      </c>
      <c r="B1423" s="6" t="s">
        <v>1961</v>
      </c>
      <c r="C1423" t="s">
        <v>1962</v>
      </c>
      <c r="D1423" t="s">
        <v>458</v>
      </c>
      <c r="E1423">
        <v>4</v>
      </c>
      <c r="F1423" s="34"/>
      <c r="G1423" s="10">
        <v>12</v>
      </c>
      <c r="H1423" s="43">
        <f t="shared" si="87"/>
        <v>0</v>
      </c>
      <c r="I1423" s="34">
        <f t="shared" si="86"/>
        <v>0</v>
      </c>
    </row>
    <row r="1424" spans="1:12" x14ac:dyDescent="0.25">
      <c r="A1424" s="1" t="s">
        <v>241</v>
      </c>
      <c r="B1424" s="6" t="s">
        <v>1963</v>
      </c>
      <c r="C1424" t="s">
        <v>1964</v>
      </c>
      <c r="D1424" t="s">
        <v>458</v>
      </c>
      <c r="E1424">
        <v>4</v>
      </c>
      <c r="F1424" s="34"/>
      <c r="G1424" s="10">
        <v>10.5</v>
      </c>
      <c r="H1424" s="43">
        <f t="shared" si="87"/>
        <v>0</v>
      </c>
      <c r="I1424" s="34">
        <f t="shared" si="86"/>
        <v>0</v>
      </c>
      <c r="J1424" s="5"/>
    </row>
    <row r="1425" spans="1:12" x14ac:dyDescent="0.25">
      <c r="A1425" s="7" t="s">
        <v>241</v>
      </c>
      <c r="B1425" s="8" t="s">
        <v>1965</v>
      </c>
      <c r="C1425" s="5" t="s">
        <v>1966</v>
      </c>
      <c r="D1425" s="5" t="s">
        <v>458</v>
      </c>
      <c r="E1425" s="5">
        <v>3</v>
      </c>
      <c r="F1425" s="33"/>
      <c r="G1425" s="37">
        <v>11.5</v>
      </c>
      <c r="H1425" s="42">
        <f t="shared" si="87"/>
        <v>0</v>
      </c>
      <c r="I1425" s="34">
        <f t="shared" si="86"/>
        <v>0</v>
      </c>
      <c r="J1425" s="5"/>
    </row>
    <row r="1426" spans="1:12" x14ac:dyDescent="0.25">
      <c r="A1426" s="7" t="s">
        <v>241</v>
      </c>
      <c r="B1426" s="8" t="s">
        <v>1967</v>
      </c>
      <c r="C1426" s="5" t="s">
        <v>1968</v>
      </c>
      <c r="D1426" s="5" t="s">
        <v>458</v>
      </c>
      <c r="E1426" s="5">
        <v>3</v>
      </c>
      <c r="F1426" s="33"/>
      <c r="G1426" s="37">
        <v>7</v>
      </c>
      <c r="H1426" s="42">
        <f t="shared" si="87"/>
        <v>0</v>
      </c>
      <c r="I1426" s="34">
        <f t="shared" si="86"/>
        <v>0</v>
      </c>
      <c r="J1426" s="5"/>
    </row>
    <row r="1427" spans="1:12" x14ac:dyDescent="0.25">
      <c r="A1427" s="7" t="s">
        <v>241</v>
      </c>
      <c r="B1427" s="8" t="s">
        <v>1373</v>
      </c>
      <c r="C1427" s="5" t="s">
        <v>276</v>
      </c>
      <c r="D1427" s="5" t="s">
        <v>458</v>
      </c>
      <c r="E1427" s="5">
        <v>5</v>
      </c>
      <c r="F1427" s="33"/>
      <c r="G1427" s="37">
        <v>10.37</v>
      </c>
      <c r="H1427" s="42">
        <f t="shared" si="87"/>
        <v>0</v>
      </c>
      <c r="I1427" s="34">
        <f t="shared" si="86"/>
        <v>0</v>
      </c>
      <c r="J1427" s="5"/>
    </row>
    <row r="1428" spans="1:12" x14ac:dyDescent="0.25">
      <c r="A1428" s="1" t="s">
        <v>241</v>
      </c>
      <c r="B1428" s="6" t="s">
        <v>1969</v>
      </c>
      <c r="C1428" t="s">
        <v>1970</v>
      </c>
      <c r="D1428" t="s">
        <v>458</v>
      </c>
      <c r="E1428">
        <v>4</v>
      </c>
      <c r="F1428" s="34"/>
      <c r="G1428" s="10">
        <v>12</v>
      </c>
      <c r="H1428" s="43">
        <f t="shared" si="87"/>
        <v>0</v>
      </c>
      <c r="I1428" s="34">
        <f t="shared" si="86"/>
        <v>0</v>
      </c>
      <c r="J1428" s="5"/>
    </row>
    <row r="1429" spans="1:12" x14ac:dyDescent="0.25">
      <c r="A1429" s="7" t="s">
        <v>241</v>
      </c>
      <c r="B1429" s="8" t="s">
        <v>1971</v>
      </c>
      <c r="C1429" s="5" t="s">
        <v>1972</v>
      </c>
      <c r="D1429" s="5" t="s">
        <v>458</v>
      </c>
      <c r="E1429" s="5">
        <v>3</v>
      </c>
      <c r="F1429" s="33"/>
      <c r="G1429" s="37">
        <v>9.5</v>
      </c>
      <c r="H1429" s="42">
        <f t="shared" si="87"/>
        <v>0</v>
      </c>
      <c r="I1429" s="34">
        <f t="shared" si="86"/>
        <v>0</v>
      </c>
      <c r="J1429" s="5"/>
    </row>
    <row r="1430" spans="1:12" x14ac:dyDescent="0.25">
      <c r="A1430" s="1" t="s">
        <v>241</v>
      </c>
      <c r="B1430" s="6" t="s">
        <v>1973</v>
      </c>
      <c r="C1430" t="s">
        <v>1974</v>
      </c>
      <c r="D1430" t="s">
        <v>458</v>
      </c>
      <c r="E1430">
        <v>4</v>
      </c>
      <c r="F1430" s="34"/>
      <c r="G1430" s="10">
        <v>12.5</v>
      </c>
      <c r="H1430" s="43">
        <f t="shared" si="87"/>
        <v>0</v>
      </c>
      <c r="I1430" s="34">
        <f t="shared" ref="I1430:I1461" si="88">F1430*G1430*0.91</f>
        <v>0</v>
      </c>
      <c r="J1430" s="5"/>
    </row>
    <row r="1431" spans="1:12" x14ac:dyDescent="0.25">
      <c r="A1431" s="1" t="s">
        <v>241</v>
      </c>
      <c r="B1431" s="6" t="s">
        <v>1975</v>
      </c>
      <c r="C1431" t="s">
        <v>1976</v>
      </c>
      <c r="D1431" t="s">
        <v>458</v>
      </c>
      <c r="E1431">
        <v>4</v>
      </c>
      <c r="F1431" s="34"/>
      <c r="G1431" s="10">
        <v>8.5</v>
      </c>
      <c r="H1431" s="43">
        <f t="shared" si="87"/>
        <v>0</v>
      </c>
      <c r="I1431" s="34">
        <f t="shared" si="88"/>
        <v>0</v>
      </c>
      <c r="J1431" s="5"/>
    </row>
    <row r="1432" spans="1:12" x14ac:dyDescent="0.25">
      <c r="A1432" s="1" t="s">
        <v>241</v>
      </c>
      <c r="B1432" s="6" t="s">
        <v>1977</v>
      </c>
      <c r="C1432" t="s">
        <v>1978</v>
      </c>
      <c r="D1432" t="s">
        <v>458</v>
      </c>
      <c r="E1432">
        <v>4</v>
      </c>
      <c r="F1432" s="34"/>
      <c r="G1432" s="10">
        <v>12</v>
      </c>
      <c r="H1432" s="43">
        <f t="shared" si="87"/>
        <v>0</v>
      </c>
      <c r="I1432" s="34">
        <f t="shared" si="88"/>
        <v>0</v>
      </c>
      <c r="J1432" s="5"/>
    </row>
    <row r="1433" spans="1:12" x14ac:dyDescent="0.25">
      <c r="A1433" s="7" t="s">
        <v>241</v>
      </c>
      <c r="B1433" s="8" t="s">
        <v>1979</v>
      </c>
      <c r="C1433" s="5" t="s">
        <v>1980</v>
      </c>
      <c r="D1433" s="5" t="s">
        <v>458</v>
      </c>
      <c r="E1433" s="5">
        <v>3</v>
      </c>
      <c r="F1433" s="33"/>
      <c r="G1433" s="37">
        <v>6</v>
      </c>
      <c r="H1433" s="42"/>
      <c r="I1433" s="34">
        <f t="shared" si="88"/>
        <v>0</v>
      </c>
      <c r="J1433" s="5"/>
    </row>
    <row r="1434" spans="1:12" s="24" customFormat="1" x14ac:dyDescent="0.25">
      <c r="A1434" s="7" t="s">
        <v>241</v>
      </c>
      <c r="B1434" s="8" t="s">
        <v>1981</v>
      </c>
      <c r="C1434" s="5" t="s">
        <v>1982</v>
      </c>
      <c r="D1434" s="5" t="s">
        <v>458</v>
      </c>
      <c r="E1434" s="5">
        <v>3</v>
      </c>
      <c r="F1434" s="33"/>
      <c r="G1434" s="37">
        <v>6.5</v>
      </c>
      <c r="H1434" s="42"/>
      <c r="I1434" s="34">
        <f t="shared" si="88"/>
        <v>0</v>
      </c>
      <c r="J1434" s="5"/>
      <c r="K1434"/>
      <c r="L1434"/>
    </row>
    <row r="1435" spans="1:12" s="24" customFormat="1" x14ac:dyDescent="0.25">
      <c r="A1435" s="7" t="s">
        <v>241</v>
      </c>
      <c r="B1435" s="8" t="s">
        <v>1983</v>
      </c>
      <c r="C1435" s="5" t="s">
        <v>1984</v>
      </c>
      <c r="D1435" s="5" t="s">
        <v>458</v>
      </c>
      <c r="E1435" s="5">
        <v>3</v>
      </c>
      <c r="F1435" s="33"/>
      <c r="G1435" s="37">
        <v>6</v>
      </c>
      <c r="H1435" s="42"/>
      <c r="I1435" s="34">
        <f t="shared" si="88"/>
        <v>0</v>
      </c>
      <c r="J1435" s="5"/>
      <c r="K1435"/>
      <c r="L1435"/>
    </row>
    <row r="1436" spans="1:12" s="24" customFormat="1" x14ac:dyDescent="0.25">
      <c r="A1436" s="7" t="s">
        <v>241</v>
      </c>
      <c r="B1436" s="8" t="s">
        <v>1985</v>
      </c>
      <c r="C1436" s="5" t="s">
        <v>1986</v>
      </c>
      <c r="D1436" s="5" t="s">
        <v>458</v>
      </c>
      <c r="E1436" s="5">
        <v>3</v>
      </c>
      <c r="F1436" s="33"/>
      <c r="G1436" s="37">
        <v>6.5</v>
      </c>
      <c r="H1436" s="42"/>
      <c r="I1436" s="34">
        <f t="shared" si="88"/>
        <v>0</v>
      </c>
      <c r="J1436" s="5"/>
      <c r="K1436"/>
      <c r="L1436"/>
    </row>
    <row r="1437" spans="1:12" s="24" customFormat="1" x14ac:dyDescent="0.25">
      <c r="A1437" s="1" t="s">
        <v>241</v>
      </c>
      <c r="B1437" s="6" t="s">
        <v>1987</v>
      </c>
      <c r="C1437" t="s">
        <v>1988</v>
      </c>
      <c r="D1437" t="s">
        <v>458</v>
      </c>
      <c r="E1437">
        <v>9</v>
      </c>
      <c r="F1437" s="34"/>
      <c r="G1437" s="10">
        <v>8</v>
      </c>
      <c r="H1437" s="43">
        <f t="shared" ref="H1437:H1450" si="89">(F1437*G1437*0.58)/1.055</f>
        <v>0</v>
      </c>
      <c r="I1437" s="34">
        <f t="shared" si="88"/>
        <v>0</v>
      </c>
      <c r="J1437" s="5"/>
      <c r="K1437"/>
      <c r="L1437"/>
    </row>
    <row r="1438" spans="1:12" s="24" customFormat="1" x14ac:dyDescent="0.25">
      <c r="A1438" s="7" t="s">
        <v>241</v>
      </c>
      <c r="B1438" s="8" t="s">
        <v>274</v>
      </c>
      <c r="C1438" s="5" t="s">
        <v>275</v>
      </c>
      <c r="D1438" s="5" t="s">
        <v>458</v>
      </c>
      <c r="E1438" s="5">
        <v>5</v>
      </c>
      <c r="F1438" s="33"/>
      <c r="G1438" s="37">
        <v>12</v>
      </c>
      <c r="H1438" s="42">
        <f t="shared" si="89"/>
        <v>0</v>
      </c>
      <c r="I1438" s="34">
        <f t="shared" si="88"/>
        <v>0</v>
      </c>
      <c r="J1438" s="5"/>
      <c r="K1438"/>
      <c r="L1438"/>
    </row>
    <row r="1439" spans="1:12" s="24" customFormat="1" x14ac:dyDescent="0.25">
      <c r="A1439" s="1" t="s">
        <v>241</v>
      </c>
      <c r="B1439" s="6" t="s">
        <v>1989</v>
      </c>
      <c r="C1439" t="s">
        <v>1990</v>
      </c>
      <c r="D1439" t="s">
        <v>473</v>
      </c>
      <c r="E1439">
        <v>9</v>
      </c>
      <c r="F1439" s="34"/>
      <c r="G1439" s="10">
        <v>7</v>
      </c>
      <c r="H1439" s="43">
        <f t="shared" si="89"/>
        <v>0</v>
      </c>
      <c r="I1439" s="34">
        <f t="shared" si="88"/>
        <v>0</v>
      </c>
      <c r="J1439" s="5"/>
      <c r="K1439"/>
      <c r="L1439"/>
    </row>
    <row r="1440" spans="1:12" s="24" customFormat="1" x14ac:dyDescent="0.25">
      <c r="A1440" s="1" t="s">
        <v>241</v>
      </c>
      <c r="B1440" s="6" t="s">
        <v>1991</v>
      </c>
      <c r="C1440" t="s">
        <v>1992</v>
      </c>
      <c r="D1440" t="s">
        <v>458</v>
      </c>
      <c r="E1440">
        <v>4</v>
      </c>
      <c r="F1440" s="34"/>
      <c r="G1440" s="10">
        <v>13</v>
      </c>
      <c r="H1440" s="43">
        <f t="shared" si="89"/>
        <v>0</v>
      </c>
      <c r="I1440" s="34">
        <f t="shared" si="88"/>
        <v>0</v>
      </c>
      <c r="J1440" s="5"/>
      <c r="K1440"/>
      <c r="L1440"/>
    </row>
    <row r="1441" spans="1:12" s="24" customFormat="1" x14ac:dyDescent="0.25">
      <c r="A1441" s="1" t="s">
        <v>241</v>
      </c>
      <c r="B1441" s="6" t="s">
        <v>1993</v>
      </c>
      <c r="C1441" t="s">
        <v>1994</v>
      </c>
      <c r="D1441" t="s">
        <v>458</v>
      </c>
      <c r="E1441">
        <v>4</v>
      </c>
      <c r="F1441" s="34"/>
      <c r="G1441" s="10">
        <v>12.5</v>
      </c>
      <c r="H1441" s="43">
        <f t="shared" si="89"/>
        <v>0</v>
      </c>
      <c r="I1441" s="34">
        <f t="shared" si="88"/>
        <v>0</v>
      </c>
      <c r="J1441" s="5"/>
      <c r="K1441"/>
      <c r="L1441"/>
    </row>
    <row r="1442" spans="1:12" x14ac:dyDescent="0.25">
      <c r="A1442" s="1" t="s">
        <v>241</v>
      </c>
      <c r="B1442" s="6" t="s">
        <v>3622</v>
      </c>
      <c r="C1442" t="s">
        <v>3623</v>
      </c>
      <c r="D1442" t="s">
        <v>458</v>
      </c>
      <c r="E1442">
        <v>2</v>
      </c>
      <c r="F1442" s="34"/>
      <c r="G1442" s="10">
        <v>6</v>
      </c>
      <c r="H1442" s="43">
        <f t="shared" si="89"/>
        <v>0</v>
      </c>
      <c r="I1442" s="34">
        <f t="shared" si="88"/>
        <v>0</v>
      </c>
      <c r="J1442" s="5"/>
    </row>
    <row r="1443" spans="1:12" x14ac:dyDescent="0.25">
      <c r="A1443" s="7" t="s">
        <v>241</v>
      </c>
      <c r="B1443" s="8" t="s">
        <v>1995</v>
      </c>
      <c r="C1443" s="5" t="s">
        <v>1996</v>
      </c>
      <c r="D1443" s="5" t="s">
        <v>458</v>
      </c>
      <c r="E1443" s="5">
        <v>3</v>
      </c>
      <c r="F1443" s="33"/>
      <c r="G1443" s="37">
        <v>7</v>
      </c>
      <c r="H1443" s="42">
        <f t="shared" si="89"/>
        <v>0</v>
      </c>
      <c r="I1443" s="34">
        <f t="shared" si="88"/>
        <v>0</v>
      </c>
      <c r="J1443" s="5"/>
    </row>
    <row r="1444" spans="1:12" x14ac:dyDescent="0.25">
      <c r="A1444" s="1" t="s">
        <v>241</v>
      </c>
      <c r="B1444" s="6" t="s">
        <v>1997</v>
      </c>
      <c r="C1444" t="s">
        <v>1998</v>
      </c>
      <c r="D1444" t="s">
        <v>458</v>
      </c>
      <c r="E1444">
        <v>4</v>
      </c>
      <c r="F1444" s="34"/>
      <c r="G1444" s="10">
        <v>10</v>
      </c>
      <c r="H1444" s="43">
        <f t="shared" si="89"/>
        <v>0</v>
      </c>
      <c r="I1444" s="34">
        <f t="shared" si="88"/>
        <v>0</v>
      </c>
    </row>
    <row r="1445" spans="1:12" x14ac:dyDescent="0.25">
      <c r="A1445" s="1" t="s">
        <v>241</v>
      </c>
      <c r="B1445" s="6" t="s">
        <v>1999</v>
      </c>
      <c r="C1445" t="s">
        <v>2000</v>
      </c>
      <c r="D1445" t="s">
        <v>473</v>
      </c>
      <c r="E1445">
        <v>9</v>
      </c>
      <c r="F1445" s="34"/>
      <c r="G1445" s="10">
        <v>9.5</v>
      </c>
      <c r="H1445" s="43">
        <f t="shared" si="89"/>
        <v>0</v>
      </c>
      <c r="I1445" s="34">
        <f t="shared" si="88"/>
        <v>0</v>
      </c>
    </row>
    <row r="1446" spans="1:12" x14ac:dyDescent="0.25">
      <c r="A1446" s="1" t="s">
        <v>241</v>
      </c>
      <c r="B1446" s="6" t="s">
        <v>2001</v>
      </c>
      <c r="C1446" t="s">
        <v>2002</v>
      </c>
      <c r="D1446" t="s">
        <v>458</v>
      </c>
      <c r="E1446">
        <v>4</v>
      </c>
      <c r="F1446" s="34"/>
      <c r="G1446" s="10">
        <v>11</v>
      </c>
      <c r="H1446" s="43">
        <f t="shared" si="89"/>
        <v>0</v>
      </c>
      <c r="I1446" s="34">
        <f t="shared" si="88"/>
        <v>0</v>
      </c>
    </row>
    <row r="1447" spans="1:12" x14ac:dyDescent="0.25">
      <c r="A1447" s="1" t="s">
        <v>241</v>
      </c>
      <c r="B1447" s="6" t="s">
        <v>2003</v>
      </c>
      <c r="C1447" t="s">
        <v>2004</v>
      </c>
      <c r="D1447" t="s">
        <v>458</v>
      </c>
      <c r="E1447">
        <v>4</v>
      </c>
      <c r="F1447" s="34"/>
      <c r="G1447" s="10">
        <v>10.5</v>
      </c>
      <c r="H1447" s="43">
        <f t="shared" si="89"/>
        <v>0</v>
      </c>
      <c r="I1447" s="34">
        <f t="shared" si="88"/>
        <v>0</v>
      </c>
    </row>
    <row r="1448" spans="1:12" x14ac:dyDescent="0.25">
      <c r="A1448" s="1" t="s">
        <v>241</v>
      </c>
      <c r="B1448" s="6" t="s">
        <v>2005</v>
      </c>
      <c r="C1448" t="s">
        <v>2006</v>
      </c>
      <c r="D1448" t="s">
        <v>458</v>
      </c>
      <c r="E1448">
        <v>4</v>
      </c>
      <c r="F1448" s="34"/>
      <c r="G1448" s="10">
        <v>9</v>
      </c>
      <c r="H1448" s="43">
        <f t="shared" si="89"/>
        <v>0</v>
      </c>
      <c r="I1448" s="34">
        <f t="shared" si="88"/>
        <v>0</v>
      </c>
    </row>
    <row r="1449" spans="1:12" x14ac:dyDescent="0.25">
      <c r="A1449" s="1" t="s">
        <v>241</v>
      </c>
      <c r="B1449" s="6" t="s">
        <v>2007</v>
      </c>
      <c r="C1449" t="s">
        <v>2008</v>
      </c>
      <c r="D1449" t="s">
        <v>458</v>
      </c>
      <c r="E1449">
        <v>4</v>
      </c>
      <c r="F1449" s="34"/>
      <c r="G1449" s="10">
        <v>11</v>
      </c>
      <c r="H1449" s="43">
        <f t="shared" si="89"/>
        <v>0</v>
      </c>
      <c r="I1449" s="34">
        <f t="shared" si="88"/>
        <v>0</v>
      </c>
    </row>
    <row r="1450" spans="1:12" x14ac:dyDescent="0.25">
      <c r="A1450" s="1" t="s">
        <v>241</v>
      </c>
      <c r="B1450" s="6" t="s">
        <v>2009</v>
      </c>
      <c r="C1450" t="s">
        <v>2008</v>
      </c>
      <c r="D1450" t="s">
        <v>458</v>
      </c>
      <c r="E1450">
        <v>3</v>
      </c>
      <c r="F1450" s="34"/>
      <c r="G1450" s="10">
        <v>8.5</v>
      </c>
      <c r="H1450" s="43">
        <f t="shared" si="89"/>
        <v>0</v>
      </c>
      <c r="I1450" s="34">
        <f t="shared" si="88"/>
        <v>0</v>
      </c>
    </row>
    <row r="1451" spans="1:12" x14ac:dyDescent="0.25">
      <c r="A1451" s="1" t="s">
        <v>241</v>
      </c>
      <c r="B1451" s="6" t="s">
        <v>2010</v>
      </c>
      <c r="C1451" t="s">
        <v>2011</v>
      </c>
      <c r="D1451" t="s">
        <v>458</v>
      </c>
      <c r="E1451">
        <v>2</v>
      </c>
      <c r="F1451" s="34"/>
      <c r="G1451" s="10">
        <v>6</v>
      </c>
      <c r="H1451" s="43"/>
      <c r="I1451" s="34">
        <f t="shared" si="88"/>
        <v>0</v>
      </c>
    </row>
    <row r="1452" spans="1:12" x14ac:dyDescent="0.25">
      <c r="A1452" s="1" t="s">
        <v>241</v>
      </c>
      <c r="B1452" s="6" t="s">
        <v>2012</v>
      </c>
      <c r="C1452" t="s">
        <v>2013</v>
      </c>
      <c r="D1452" t="s">
        <v>473</v>
      </c>
      <c r="E1452">
        <v>9</v>
      </c>
      <c r="F1452" s="34"/>
      <c r="G1452" s="10">
        <v>6.5</v>
      </c>
      <c r="H1452" s="43">
        <f>(F1452*G1452*0.58)/1.055</f>
        <v>0</v>
      </c>
      <c r="I1452" s="34">
        <f t="shared" si="88"/>
        <v>0</v>
      </c>
    </row>
    <row r="1453" spans="1:12" x14ac:dyDescent="0.25">
      <c r="A1453" s="1" t="s">
        <v>241</v>
      </c>
      <c r="B1453" s="6" t="s">
        <v>2014</v>
      </c>
      <c r="C1453" t="s">
        <v>2015</v>
      </c>
      <c r="D1453" t="s">
        <v>473</v>
      </c>
      <c r="E1453">
        <v>9</v>
      </c>
      <c r="F1453" s="34"/>
      <c r="G1453" s="10">
        <v>8.5</v>
      </c>
      <c r="H1453" s="43">
        <f>(F1453*G1453*0.58)/1.055</f>
        <v>0</v>
      </c>
      <c r="I1453" s="34">
        <f t="shared" si="88"/>
        <v>0</v>
      </c>
    </row>
    <row r="1454" spans="1:12" x14ac:dyDescent="0.25">
      <c r="A1454" s="1" t="s">
        <v>241</v>
      </c>
      <c r="B1454" s="6" t="s">
        <v>2016</v>
      </c>
      <c r="C1454" t="s">
        <v>2017</v>
      </c>
      <c r="D1454" t="s">
        <v>458</v>
      </c>
      <c r="E1454">
        <v>4</v>
      </c>
      <c r="F1454" s="34"/>
      <c r="G1454" s="10">
        <v>12.5</v>
      </c>
      <c r="H1454" s="43">
        <f>(F1454*G1454*0.58)/1.055</f>
        <v>0</v>
      </c>
      <c r="I1454" s="34">
        <f t="shared" si="88"/>
        <v>0</v>
      </c>
    </row>
    <row r="1455" spans="1:12" x14ac:dyDescent="0.25">
      <c r="A1455" s="1" t="s">
        <v>241</v>
      </c>
      <c r="B1455" s="6" t="s">
        <v>2018</v>
      </c>
      <c r="C1455" t="s">
        <v>2019</v>
      </c>
      <c r="D1455" t="s">
        <v>473</v>
      </c>
      <c r="E1455">
        <v>9</v>
      </c>
      <c r="F1455" s="34"/>
      <c r="G1455" s="10">
        <v>8.5</v>
      </c>
      <c r="H1455" s="43">
        <f>(F1455*G1455*0.58)/1.055</f>
        <v>0</v>
      </c>
      <c r="I1455" s="34">
        <f t="shared" si="88"/>
        <v>0</v>
      </c>
    </row>
    <row r="1456" spans="1:12" x14ac:dyDescent="0.25">
      <c r="A1456" s="7" t="s">
        <v>241</v>
      </c>
      <c r="B1456" s="8" t="s">
        <v>2020</v>
      </c>
      <c r="C1456" s="5" t="s">
        <v>2021</v>
      </c>
      <c r="D1456" s="5" t="s">
        <v>458</v>
      </c>
      <c r="E1456" s="5">
        <v>3</v>
      </c>
      <c r="F1456" s="33"/>
      <c r="G1456" s="37">
        <v>6.5</v>
      </c>
      <c r="H1456" s="42"/>
      <c r="I1456" s="34">
        <f t="shared" si="88"/>
        <v>0</v>
      </c>
    </row>
    <row r="1457" spans="1:9" x14ac:dyDescent="0.25">
      <c r="A1457" s="1" t="s">
        <v>241</v>
      </c>
      <c r="B1457" s="6" t="s">
        <v>2022</v>
      </c>
      <c r="C1457" t="s">
        <v>2023</v>
      </c>
      <c r="D1457" t="s">
        <v>473</v>
      </c>
      <c r="E1457">
        <v>9</v>
      </c>
      <c r="F1457" s="34"/>
      <c r="G1457" s="10">
        <v>8</v>
      </c>
      <c r="H1457" s="43">
        <f>(F1457*G1457*0.58)/1.055</f>
        <v>0</v>
      </c>
      <c r="I1457" s="34">
        <f t="shared" si="88"/>
        <v>0</v>
      </c>
    </row>
    <row r="1458" spans="1:9" x14ac:dyDescent="0.25">
      <c r="A1458" s="7" t="s">
        <v>241</v>
      </c>
      <c r="B1458" s="8" t="s">
        <v>2024</v>
      </c>
      <c r="C1458" s="5" t="s">
        <v>2025</v>
      </c>
      <c r="D1458" s="5" t="s">
        <v>458</v>
      </c>
      <c r="E1458" s="5">
        <v>3</v>
      </c>
      <c r="F1458" s="33"/>
      <c r="G1458" s="37">
        <v>6.5</v>
      </c>
      <c r="H1458" s="42"/>
      <c r="I1458" s="34">
        <f t="shared" si="88"/>
        <v>0</v>
      </c>
    </row>
    <row r="1459" spans="1:9" x14ac:dyDescent="0.25">
      <c r="A1459" s="1" t="s">
        <v>241</v>
      </c>
      <c r="B1459" s="6" t="s">
        <v>2026</v>
      </c>
      <c r="C1459" t="s">
        <v>2027</v>
      </c>
      <c r="D1459" t="s">
        <v>473</v>
      </c>
      <c r="E1459">
        <v>9</v>
      </c>
      <c r="F1459" s="34"/>
      <c r="G1459" s="10">
        <v>7</v>
      </c>
      <c r="H1459" s="43">
        <f t="shared" ref="H1459:H1488" si="90">(F1459*G1459*0.58)/1.055</f>
        <v>0</v>
      </c>
      <c r="I1459" s="34">
        <f t="shared" si="88"/>
        <v>0</v>
      </c>
    </row>
    <row r="1460" spans="1:9" x14ac:dyDescent="0.25">
      <c r="A1460" s="1" t="s">
        <v>241</v>
      </c>
      <c r="B1460" s="6" t="s">
        <v>2028</v>
      </c>
      <c r="C1460" t="s">
        <v>2029</v>
      </c>
      <c r="D1460" t="s">
        <v>458</v>
      </c>
      <c r="E1460">
        <v>4</v>
      </c>
      <c r="F1460" s="34"/>
      <c r="G1460" s="10">
        <v>13</v>
      </c>
      <c r="H1460" s="43">
        <f t="shared" si="90"/>
        <v>0</v>
      </c>
      <c r="I1460" s="34">
        <f t="shared" si="88"/>
        <v>0</v>
      </c>
    </row>
    <row r="1461" spans="1:9" x14ac:dyDescent="0.25">
      <c r="A1461" s="1" t="s">
        <v>241</v>
      </c>
      <c r="B1461" s="6" t="s">
        <v>2030</v>
      </c>
      <c r="C1461" t="s">
        <v>2031</v>
      </c>
      <c r="D1461" t="s">
        <v>473</v>
      </c>
      <c r="E1461">
        <v>9</v>
      </c>
      <c r="F1461" s="34"/>
      <c r="G1461" s="10">
        <v>7.5</v>
      </c>
      <c r="H1461" s="43">
        <f t="shared" si="90"/>
        <v>0</v>
      </c>
      <c r="I1461" s="34">
        <f t="shared" si="88"/>
        <v>0</v>
      </c>
    </row>
    <row r="1462" spans="1:9" x14ac:dyDescent="0.25">
      <c r="A1462" s="1" t="s">
        <v>241</v>
      </c>
      <c r="B1462" s="6" t="s">
        <v>2032</v>
      </c>
      <c r="C1462" t="s">
        <v>2033</v>
      </c>
      <c r="D1462" t="s">
        <v>458</v>
      </c>
      <c r="E1462">
        <v>4</v>
      </c>
      <c r="F1462" s="34"/>
      <c r="G1462" s="10">
        <v>11.5</v>
      </c>
      <c r="H1462" s="43">
        <f t="shared" si="90"/>
        <v>0</v>
      </c>
      <c r="I1462" s="34">
        <f t="shared" ref="I1462:I1493" si="91">F1462*G1462*0.91</f>
        <v>0</v>
      </c>
    </row>
    <row r="1463" spans="1:9" x14ac:dyDescent="0.25">
      <c r="A1463" s="1" t="s">
        <v>241</v>
      </c>
      <c r="B1463" s="6" t="s">
        <v>2034</v>
      </c>
      <c r="C1463" t="s">
        <v>2035</v>
      </c>
      <c r="D1463" t="s">
        <v>458</v>
      </c>
      <c r="E1463">
        <v>4</v>
      </c>
      <c r="F1463" s="34"/>
      <c r="G1463" s="10">
        <v>11.5</v>
      </c>
      <c r="H1463" s="43">
        <f t="shared" si="90"/>
        <v>0</v>
      </c>
      <c r="I1463" s="34">
        <f t="shared" si="91"/>
        <v>0</v>
      </c>
    </row>
    <row r="1464" spans="1:9" x14ac:dyDescent="0.25">
      <c r="A1464" s="1" t="s">
        <v>241</v>
      </c>
      <c r="B1464" s="6" t="s">
        <v>2036</v>
      </c>
      <c r="C1464" t="s">
        <v>2037</v>
      </c>
      <c r="D1464" t="s">
        <v>458</v>
      </c>
      <c r="E1464">
        <v>4</v>
      </c>
      <c r="F1464" s="34"/>
      <c r="G1464" s="10">
        <v>12.5</v>
      </c>
      <c r="H1464" s="43">
        <f t="shared" si="90"/>
        <v>0</v>
      </c>
      <c r="I1464" s="34">
        <f t="shared" si="91"/>
        <v>0</v>
      </c>
    </row>
    <row r="1465" spans="1:9" x14ac:dyDescent="0.25">
      <c r="A1465" s="1" t="s">
        <v>241</v>
      </c>
      <c r="B1465" s="6" t="s">
        <v>2038</v>
      </c>
      <c r="C1465" t="s">
        <v>2039</v>
      </c>
      <c r="D1465" t="s">
        <v>473</v>
      </c>
      <c r="E1465">
        <v>9</v>
      </c>
      <c r="F1465" s="34"/>
      <c r="G1465" s="10">
        <v>8.5</v>
      </c>
      <c r="H1465" s="43">
        <f t="shared" si="90"/>
        <v>0</v>
      </c>
      <c r="I1465" s="34">
        <f t="shared" si="91"/>
        <v>0</v>
      </c>
    </row>
    <row r="1466" spans="1:9" x14ac:dyDescent="0.25">
      <c r="A1466" s="1" t="s">
        <v>241</v>
      </c>
      <c r="B1466" s="6" t="s">
        <v>266</v>
      </c>
      <c r="C1466" t="s">
        <v>1375</v>
      </c>
      <c r="D1466" t="s">
        <v>458</v>
      </c>
      <c r="E1466">
        <v>4</v>
      </c>
      <c r="F1466" s="34"/>
      <c r="G1466" s="10">
        <v>5.5</v>
      </c>
      <c r="H1466" s="43">
        <f t="shared" si="90"/>
        <v>0</v>
      </c>
      <c r="I1466" s="34">
        <f t="shared" si="91"/>
        <v>0</v>
      </c>
    </row>
    <row r="1467" spans="1:9" x14ac:dyDescent="0.25">
      <c r="A1467" s="1" t="s">
        <v>241</v>
      </c>
      <c r="B1467" s="6" t="s">
        <v>2040</v>
      </c>
      <c r="C1467" t="s">
        <v>2041</v>
      </c>
      <c r="D1467" t="s">
        <v>473</v>
      </c>
      <c r="E1467">
        <v>9</v>
      </c>
      <c r="F1467" s="34"/>
      <c r="G1467" s="10">
        <v>8.5</v>
      </c>
      <c r="H1467" s="43">
        <f t="shared" si="90"/>
        <v>0</v>
      </c>
      <c r="I1467" s="34">
        <f t="shared" si="91"/>
        <v>0</v>
      </c>
    </row>
    <row r="1468" spans="1:9" x14ac:dyDescent="0.25">
      <c r="A1468" s="1" t="s">
        <v>241</v>
      </c>
      <c r="B1468" s="6" t="s">
        <v>2042</v>
      </c>
      <c r="C1468" t="s">
        <v>2043</v>
      </c>
      <c r="D1468" t="s">
        <v>458</v>
      </c>
      <c r="E1468">
        <v>4</v>
      </c>
      <c r="F1468" s="34"/>
      <c r="G1468" s="10">
        <v>13</v>
      </c>
      <c r="H1468" s="43">
        <f t="shared" si="90"/>
        <v>0</v>
      </c>
      <c r="I1468" s="34">
        <f t="shared" si="91"/>
        <v>0</v>
      </c>
    </row>
    <row r="1469" spans="1:9" x14ac:dyDescent="0.25">
      <c r="A1469" s="1" t="s">
        <v>241</v>
      </c>
      <c r="B1469" s="6" t="s">
        <v>2044</v>
      </c>
      <c r="C1469" t="s">
        <v>2045</v>
      </c>
      <c r="D1469" t="s">
        <v>458</v>
      </c>
      <c r="E1469">
        <v>9</v>
      </c>
      <c r="F1469" s="34"/>
      <c r="G1469" s="10">
        <v>8.5</v>
      </c>
      <c r="H1469" s="43">
        <f t="shared" si="90"/>
        <v>0</v>
      </c>
      <c r="I1469" s="34">
        <f t="shared" si="91"/>
        <v>0</v>
      </c>
    </row>
    <row r="1470" spans="1:9" x14ac:dyDescent="0.25">
      <c r="A1470" s="1" t="s">
        <v>241</v>
      </c>
      <c r="B1470" s="6" t="s">
        <v>262</v>
      </c>
      <c r="C1470" t="s">
        <v>263</v>
      </c>
      <c r="D1470" t="s">
        <v>458</v>
      </c>
      <c r="E1470">
        <v>4</v>
      </c>
      <c r="F1470" s="34"/>
      <c r="G1470" s="10">
        <v>5.5</v>
      </c>
      <c r="H1470" s="43">
        <f t="shared" si="90"/>
        <v>0</v>
      </c>
      <c r="I1470" s="34">
        <f t="shared" si="91"/>
        <v>0</v>
      </c>
    </row>
    <row r="1471" spans="1:9" x14ac:dyDescent="0.25">
      <c r="A1471" s="1" t="s">
        <v>241</v>
      </c>
      <c r="B1471" s="6" t="s">
        <v>2046</v>
      </c>
      <c r="C1471" t="s">
        <v>2047</v>
      </c>
      <c r="D1471" t="s">
        <v>458</v>
      </c>
      <c r="E1471">
        <v>4</v>
      </c>
      <c r="F1471" s="34"/>
      <c r="G1471" s="10">
        <v>5.5</v>
      </c>
      <c r="H1471" s="43">
        <f t="shared" si="90"/>
        <v>0</v>
      </c>
      <c r="I1471" s="34">
        <f t="shared" si="91"/>
        <v>0</v>
      </c>
    </row>
    <row r="1472" spans="1:9" x14ac:dyDescent="0.25">
      <c r="A1472" s="1" t="s">
        <v>241</v>
      </c>
      <c r="B1472" s="6" t="s">
        <v>260</v>
      </c>
      <c r="C1472" t="s">
        <v>261</v>
      </c>
      <c r="D1472" t="s">
        <v>458</v>
      </c>
      <c r="E1472">
        <v>4</v>
      </c>
      <c r="F1472" s="34"/>
      <c r="G1472" s="10">
        <v>5.5</v>
      </c>
      <c r="H1472" s="43">
        <f t="shared" si="90"/>
        <v>0</v>
      </c>
      <c r="I1472" s="34">
        <f t="shared" si="91"/>
        <v>0</v>
      </c>
    </row>
    <row r="1473" spans="1:12" x14ac:dyDescent="0.25">
      <c r="A1473" s="1" t="s">
        <v>241</v>
      </c>
      <c r="B1473" s="6" t="s">
        <v>2048</v>
      </c>
      <c r="C1473" t="s">
        <v>2049</v>
      </c>
      <c r="D1473" t="s">
        <v>458</v>
      </c>
      <c r="E1473">
        <v>4</v>
      </c>
      <c r="F1473" s="34"/>
      <c r="G1473" s="10">
        <v>5.5</v>
      </c>
      <c r="H1473" s="43">
        <f t="shared" si="90"/>
        <v>0</v>
      </c>
      <c r="I1473" s="34">
        <f t="shared" si="91"/>
        <v>0</v>
      </c>
    </row>
    <row r="1474" spans="1:12" x14ac:dyDescent="0.25">
      <c r="A1474" s="1" t="s">
        <v>241</v>
      </c>
      <c r="B1474" s="6" t="s">
        <v>252</v>
      </c>
      <c r="C1474" t="s">
        <v>253</v>
      </c>
      <c r="D1474" t="s">
        <v>458</v>
      </c>
      <c r="E1474">
        <v>4</v>
      </c>
      <c r="F1474" s="34"/>
      <c r="G1474" s="10">
        <v>5.5</v>
      </c>
      <c r="H1474" s="43">
        <f t="shared" si="90"/>
        <v>0</v>
      </c>
      <c r="I1474" s="34">
        <f t="shared" si="91"/>
        <v>0</v>
      </c>
    </row>
    <row r="1475" spans="1:12" x14ac:dyDescent="0.25">
      <c r="A1475" s="1" t="s">
        <v>241</v>
      </c>
      <c r="B1475" s="6" t="s">
        <v>258</v>
      </c>
      <c r="C1475" t="s">
        <v>259</v>
      </c>
      <c r="D1475" t="s">
        <v>458</v>
      </c>
      <c r="E1475">
        <v>4</v>
      </c>
      <c r="F1475" s="34"/>
      <c r="G1475" s="10">
        <v>5.5</v>
      </c>
      <c r="H1475" s="43">
        <f t="shared" si="90"/>
        <v>0</v>
      </c>
      <c r="I1475" s="34">
        <f t="shared" si="91"/>
        <v>0</v>
      </c>
    </row>
    <row r="1476" spans="1:12" s="5" customFormat="1" x14ac:dyDescent="0.25">
      <c r="A1476" s="1" t="s">
        <v>241</v>
      </c>
      <c r="B1476" s="6" t="s">
        <v>254</v>
      </c>
      <c r="C1476" t="s">
        <v>255</v>
      </c>
      <c r="D1476" t="s">
        <v>458</v>
      </c>
      <c r="E1476">
        <v>4</v>
      </c>
      <c r="F1476" s="34"/>
      <c r="G1476" s="10">
        <v>5.5</v>
      </c>
      <c r="H1476" s="43">
        <f t="shared" si="90"/>
        <v>0</v>
      </c>
      <c r="I1476" s="34">
        <f t="shared" si="91"/>
        <v>0</v>
      </c>
      <c r="J1476"/>
      <c r="K1476"/>
      <c r="L1476"/>
    </row>
    <row r="1477" spans="1:12" s="5" customFormat="1" x14ac:dyDescent="0.25">
      <c r="A1477" s="1" t="s">
        <v>241</v>
      </c>
      <c r="B1477" s="6" t="s">
        <v>2050</v>
      </c>
      <c r="C1477" t="s">
        <v>2051</v>
      </c>
      <c r="D1477" t="s">
        <v>458</v>
      </c>
      <c r="E1477">
        <v>4</v>
      </c>
      <c r="F1477" s="34"/>
      <c r="G1477" s="10">
        <v>5.5</v>
      </c>
      <c r="H1477" s="43">
        <f t="shared" si="90"/>
        <v>0</v>
      </c>
      <c r="I1477" s="34">
        <f t="shared" si="91"/>
        <v>0</v>
      </c>
      <c r="J1477"/>
      <c r="K1477"/>
      <c r="L1477"/>
    </row>
    <row r="1478" spans="1:12" s="5" customFormat="1" x14ac:dyDescent="0.25">
      <c r="A1478" s="1" t="s">
        <v>241</v>
      </c>
      <c r="B1478" s="6" t="s">
        <v>266</v>
      </c>
      <c r="C1478" t="s">
        <v>2052</v>
      </c>
      <c r="D1478" t="s">
        <v>458</v>
      </c>
      <c r="E1478">
        <v>4</v>
      </c>
      <c r="F1478" s="34"/>
      <c r="G1478" s="10">
        <v>5.5</v>
      </c>
      <c r="H1478" s="43">
        <f t="shared" si="90"/>
        <v>0</v>
      </c>
      <c r="I1478" s="34">
        <f t="shared" si="91"/>
        <v>0</v>
      </c>
      <c r="J1478"/>
      <c r="K1478"/>
      <c r="L1478"/>
    </row>
    <row r="1479" spans="1:12" s="5" customFormat="1" x14ac:dyDescent="0.25">
      <c r="A1479" s="1" t="s">
        <v>241</v>
      </c>
      <c r="B1479" s="6" t="s">
        <v>250</v>
      </c>
      <c r="C1479" t="s">
        <v>251</v>
      </c>
      <c r="D1479" t="s">
        <v>458</v>
      </c>
      <c r="E1479">
        <v>4</v>
      </c>
      <c r="F1479" s="34"/>
      <c r="G1479" s="10">
        <v>5.5</v>
      </c>
      <c r="H1479" s="43">
        <f t="shared" si="90"/>
        <v>0</v>
      </c>
      <c r="I1479" s="34">
        <f t="shared" si="91"/>
        <v>0</v>
      </c>
      <c r="J1479"/>
      <c r="K1479"/>
      <c r="L1479"/>
    </row>
    <row r="1480" spans="1:12" s="5" customFormat="1" x14ac:dyDescent="0.25">
      <c r="A1480" s="1" t="s">
        <v>241</v>
      </c>
      <c r="B1480" s="6" t="s">
        <v>2053</v>
      </c>
      <c r="C1480" t="s">
        <v>2054</v>
      </c>
      <c r="D1480" t="s">
        <v>458</v>
      </c>
      <c r="E1480">
        <v>4</v>
      </c>
      <c r="F1480" s="34"/>
      <c r="G1480" s="10">
        <v>5.5</v>
      </c>
      <c r="H1480" s="43">
        <f t="shared" si="90"/>
        <v>0</v>
      </c>
      <c r="I1480" s="34">
        <f t="shared" si="91"/>
        <v>0</v>
      </c>
      <c r="J1480"/>
      <c r="K1480"/>
      <c r="L1480"/>
    </row>
    <row r="1481" spans="1:12" s="5" customFormat="1" x14ac:dyDescent="0.25">
      <c r="A1481" s="1" t="s">
        <v>241</v>
      </c>
      <c r="B1481" s="6" t="s">
        <v>396</v>
      </c>
      <c r="C1481" t="s">
        <v>2055</v>
      </c>
      <c r="D1481" t="s">
        <v>458</v>
      </c>
      <c r="E1481">
        <v>4</v>
      </c>
      <c r="F1481" s="34"/>
      <c r="G1481" s="10">
        <v>5.5</v>
      </c>
      <c r="H1481" s="43">
        <f t="shared" si="90"/>
        <v>0</v>
      </c>
      <c r="I1481" s="34">
        <f t="shared" si="91"/>
        <v>0</v>
      </c>
      <c r="J1481"/>
      <c r="K1481"/>
      <c r="L1481"/>
    </row>
    <row r="1482" spans="1:12" s="5" customFormat="1" x14ac:dyDescent="0.25">
      <c r="A1482" s="1" t="s">
        <v>241</v>
      </c>
      <c r="B1482" s="6" t="s">
        <v>2056</v>
      </c>
      <c r="C1482" t="s">
        <v>2057</v>
      </c>
      <c r="D1482" t="s">
        <v>458</v>
      </c>
      <c r="E1482">
        <v>4</v>
      </c>
      <c r="F1482" s="34"/>
      <c r="G1482" s="10">
        <v>7.8</v>
      </c>
      <c r="H1482" s="43">
        <f t="shared" si="90"/>
        <v>0</v>
      </c>
      <c r="I1482" s="34">
        <f t="shared" si="91"/>
        <v>0</v>
      </c>
      <c r="J1482"/>
      <c r="K1482"/>
      <c r="L1482"/>
    </row>
    <row r="1483" spans="1:12" s="5" customFormat="1" x14ac:dyDescent="0.25">
      <c r="A1483" s="1" t="s">
        <v>241</v>
      </c>
      <c r="B1483" s="6" t="s">
        <v>2058</v>
      </c>
      <c r="C1483" t="s">
        <v>2059</v>
      </c>
      <c r="D1483" t="s">
        <v>473</v>
      </c>
      <c r="E1483">
        <v>9</v>
      </c>
      <c r="F1483" s="34"/>
      <c r="G1483" s="10">
        <v>6.5</v>
      </c>
      <c r="H1483" s="43">
        <f t="shared" si="90"/>
        <v>0</v>
      </c>
      <c r="I1483" s="34">
        <f t="shared" si="91"/>
        <v>0</v>
      </c>
      <c r="J1483"/>
      <c r="K1483"/>
      <c r="L1483"/>
    </row>
    <row r="1484" spans="1:12" s="5" customFormat="1" x14ac:dyDescent="0.25">
      <c r="A1484" s="1" t="s">
        <v>241</v>
      </c>
      <c r="B1484" s="6" t="s">
        <v>2060</v>
      </c>
      <c r="C1484" t="s">
        <v>2061</v>
      </c>
      <c r="D1484" t="s">
        <v>458</v>
      </c>
      <c r="E1484">
        <v>4</v>
      </c>
      <c r="F1484" s="34"/>
      <c r="G1484" s="10">
        <v>12.5</v>
      </c>
      <c r="H1484" s="43">
        <f t="shared" si="90"/>
        <v>0</v>
      </c>
      <c r="I1484" s="34">
        <f t="shared" si="91"/>
        <v>0</v>
      </c>
      <c r="J1484"/>
      <c r="K1484"/>
      <c r="L1484"/>
    </row>
    <row r="1485" spans="1:12" s="5" customFormat="1" x14ac:dyDescent="0.25">
      <c r="A1485" s="1" t="s">
        <v>241</v>
      </c>
      <c r="B1485" s="6" t="s">
        <v>2062</v>
      </c>
      <c r="C1485" t="s">
        <v>2063</v>
      </c>
      <c r="D1485" t="s">
        <v>473</v>
      </c>
      <c r="E1485">
        <v>9</v>
      </c>
      <c r="F1485" s="34"/>
      <c r="G1485" s="10">
        <v>8</v>
      </c>
      <c r="H1485" s="43">
        <f t="shared" si="90"/>
        <v>0</v>
      </c>
      <c r="I1485" s="34">
        <f t="shared" si="91"/>
        <v>0</v>
      </c>
      <c r="J1485"/>
      <c r="K1485"/>
      <c r="L1485"/>
    </row>
    <row r="1486" spans="1:12" s="5" customFormat="1" x14ac:dyDescent="0.25">
      <c r="A1486" s="1" t="s">
        <v>241</v>
      </c>
      <c r="B1486" s="6" t="s">
        <v>2064</v>
      </c>
      <c r="C1486" t="s">
        <v>2065</v>
      </c>
      <c r="D1486" t="s">
        <v>473</v>
      </c>
      <c r="E1486">
        <v>9</v>
      </c>
      <c r="F1486" s="34"/>
      <c r="G1486" s="10">
        <v>8</v>
      </c>
      <c r="H1486" s="43">
        <f t="shared" si="90"/>
        <v>0</v>
      </c>
      <c r="I1486" s="34">
        <f t="shared" si="91"/>
        <v>0</v>
      </c>
      <c r="J1486"/>
      <c r="K1486"/>
      <c r="L1486"/>
    </row>
    <row r="1487" spans="1:12" s="5" customFormat="1" x14ac:dyDescent="0.25">
      <c r="A1487" s="1" t="s">
        <v>241</v>
      </c>
      <c r="B1487" s="6" t="s">
        <v>2066</v>
      </c>
      <c r="C1487" t="s">
        <v>2067</v>
      </c>
      <c r="D1487" t="s">
        <v>458</v>
      </c>
      <c r="E1487">
        <v>4</v>
      </c>
      <c r="F1487" s="34"/>
      <c r="G1487" s="10">
        <v>10.5</v>
      </c>
      <c r="H1487" s="43">
        <f t="shared" si="90"/>
        <v>0</v>
      </c>
      <c r="I1487" s="34">
        <f t="shared" si="91"/>
        <v>0</v>
      </c>
      <c r="J1487"/>
      <c r="K1487"/>
      <c r="L1487"/>
    </row>
    <row r="1488" spans="1:12" s="5" customFormat="1" x14ac:dyDescent="0.25">
      <c r="A1488" s="1" t="s">
        <v>241</v>
      </c>
      <c r="B1488" s="6" t="s">
        <v>2068</v>
      </c>
      <c r="C1488" t="s">
        <v>2069</v>
      </c>
      <c r="D1488" t="s">
        <v>458</v>
      </c>
      <c r="E1488">
        <v>5</v>
      </c>
      <c r="F1488" s="34"/>
      <c r="G1488" s="10">
        <v>12</v>
      </c>
      <c r="H1488" s="43">
        <f t="shared" si="90"/>
        <v>0</v>
      </c>
      <c r="I1488" s="34">
        <f t="shared" si="91"/>
        <v>0</v>
      </c>
      <c r="J1488"/>
      <c r="K1488"/>
      <c r="L1488"/>
    </row>
    <row r="1489" spans="1:12" s="5" customFormat="1" x14ac:dyDescent="0.25">
      <c r="A1489" s="7" t="s">
        <v>241</v>
      </c>
      <c r="B1489" s="8" t="s">
        <v>2070</v>
      </c>
      <c r="C1489" s="5" t="s">
        <v>2071</v>
      </c>
      <c r="D1489" s="5" t="s">
        <v>458</v>
      </c>
      <c r="E1489" s="5">
        <v>3</v>
      </c>
      <c r="F1489" s="33"/>
      <c r="G1489" s="37">
        <v>6.5</v>
      </c>
      <c r="H1489" s="42"/>
      <c r="I1489" s="34">
        <f t="shared" si="91"/>
        <v>0</v>
      </c>
      <c r="J1489"/>
      <c r="K1489"/>
      <c r="L1489"/>
    </row>
    <row r="1490" spans="1:12" s="5" customFormat="1" x14ac:dyDescent="0.25">
      <c r="A1490" s="7" t="s">
        <v>241</v>
      </c>
      <c r="B1490" s="8" t="s">
        <v>2072</v>
      </c>
      <c r="C1490" s="5" t="s">
        <v>2073</v>
      </c>
      <c r="D1490" s="5" t="s">
        <v>458</v>
      </c>
      <c r="E1490" s="5">
        <v>3</v>
      </c>
      <c r="F1490" s="33"/>
      <c r="G1490" s="37">
        <v>6.5</v>
      </c>
      <c r="H1490" s="42"/>
      <c r="I1490" s="34">
        <f t="shared" si="91"/>
        <v>0</v>
      </c>
      <c r="J1490"/>
      <c r="K1490"/>
      <c r="L1490"/>
    </row>
    <row r="1491" spans="1:12" s="5" customFormat="1" x14ac:dyDescent="0.25">
      <c r="A1491" s="1" t="s">
        <v>241</v>
      </c>
      <c r="B1491" s="6" t="s">
        <v>2074</v>
      </c>
      <c r="C1491" t="s">
        <v>2075</v>
      </c>
      <c r="D1491" t="s">
        <v>473</v>
      </c>
      <c r="E1491">
        <v>9</v>
      </c>
      <c r="F1491" s="34"/>
      <c r="G1491" s="10">
        <v>7</v>
      </c>
      <c r="H1491" s="43">
        <f>(F1491*G1491*0.58)/1.055</f>
        <v>0</v>
      </c>
      <c r="I1491" s="34">
        <f t="shared" si="91"/>
        <v>0</v>
      </c>
      <c r="J1491"/>
      <c r="K1491"/>
      <c r="L1491"/>
    </row>
    <row r="1492" spans="1:12" x14ac:dyDescent="0.25">
      <c r="A1492" s="3" t="s">
        <v>241</v>
      </c>
      <c r="B1492" s="4" t="s">
        <v>242</v>
      </c>
      <c r="C1492" s="2" t="s">
        <v>243</v>
      </c>
      <c r="D1492" s="2" t="s">
        <v>458</v>
      </c>
      <c r="E1492" s="2">
        <v>6</v>
      </c>
      <c r="F1492" s="32"/>
      <c r="G1492" s="17">
        <v>11.4</v>
      </c>
      <c r="H1492" s="41">
        <f>1.5*F1492</f>
        <v>0</v>
      </c>
      <c r="I1492" s="34">
        <f t="shared" si="91"/>
        <v>0</v>
      </c>
    </row>
    <row r="1493" spans="1:12" x14ac:dyDescent="0.25">
      <c r="A1493" s="1" t="s">
        <v>241</v>
      </c>
      <c r="B1493" s="6" t="s">
        <v>2078</v>
      </c>
      <c r="C1493" t="s">
        <v>2079</v>
      </c>
      <c r="D1493" t="s">
        <v>473</v>
      </c>
      <c r="E1493">
        <v>9</v>
      </c>
      <c r="F1493" s="34"/>
      <c r="G1493" s="10">
        <v>8</v>
      </c>
      <c r="H1493" s="43">
        <f>(F1493*G1493*0.58)/1.055</f>
        <v>0</v>
      </c>
      <c r="I1493" s="34">
        <f t="shared" si="91"/>
        <v>0</v>
      </c>
    </row>
    <row r="1494" spans="1:12" x14ac:dyDescent="0.25">
      <c r="A1494" s="1" t="s">
        <v>241</v>
      </c>
      <c r="B1494" s="6" t="s">
        <v>2080</v>
      </c>
      <c r="C1494" t="s">
        <v>2081</v>
      </c>
      <c r="D1494" t="s">
        <v>458</v>
      </c>
      <c r="E1494">
        <v>4</v>
      </c>
      <c r="F1494" s="34"/>
      <c r="G1494" s="10">
        <v>11.5</v>
      </c>
      <c r="H1494" s="43">
        <f>(F1494*G1494*0.58)/1.055</f>
        <v>0</v>
      </c>
      <c r="I1494" s="34">
        <f>F1494*G1494*0.91</f>
        <v>0</v>
      </c>
    </row>
    <row r="1495" spans="1:12" x14ac:dyDescent="0.25">
      <c r="A1495" s="1" t="s">
        <v>241</v>
      </c>
      <c r="B1495" s="6" t="s">
        <v>264</v>
      </c>
      <c r="C1495" t="s">
        <v>265</v>
      </c>
      <c r="D1495" t="s">
        <v>458</v>
      </c>
      <c r="E1495">
        <v>4</v>
      </c>
      <c r="F1495" s="34"/>
      <c r="G1495" s="10">
        <v>5.5</v>
      </c>
      <c r="H1495" s="43">
        <f>(F1495*G1495*0.58)/1.055</f>
        <v>0</v>
      </c>
      <c r="I1495" s="34">
        <f>F1495*G1495*0.91</f>
        <v>0</v>
      </c>
    </row>
    <row r="1496" spans="1:12" x14ac:dyDescent="0.25">
      <c r="A1496" s="1" t="s">
        <v>241</v>
      </c>
      <c r="B1496" s="6" t="s">
        <v>2082</v>
      </c>
      <c r="C1496" t="s">
        <v>2083</v>
      </c>
      <c r="D1496" t="s">
        <v>458</v>
      </c>
      <c r="E1496">
        <v>9</v>
      </c>
      <c r="F1496" s="34"/>
      <c r="G1496" s="10">
        <v>7.5</v>
      </c>
      <c r="H1496" s="43">
        <f>(F1496*G1496*0.58)/1.055</f>
        <v>0</v>
      </c>
      <c r="I1496" s="34">
        <f>F1496*G1496*0.91</f>
        <v>0</v>
      </c>
    </row>
    <row r="1497" spans="1:12" x14ac:dyDescent="0.25">
      <c r="A1497" s="1" t="s">
        <v>241</v>
      </c>
      <c r="B1497" s="6" t="s">
        <v>2084</v>
      </c>
      <c r="C1497" t="s">
        <v>2085</v>
      </c>
      <c r="D1497" t="s">
        <v>458</v>
      </c>
      <c r="E1497">
        <v>9</v>
      </c>
      <c r="F1497" s="34"/>
      <c r="G1497" s="10">
        <v>7</v>
      </c>
      <c r="H1497" s="43">
        <f>(F1497*G1497*0.58)/1.055</f>
        <v>0</v>
      </c>
      <c r="I1497" s="34">
        <f>F1497*G1497*0.91</f>
        <v>0</v>
      </c>
    </row>
    <row r="1498" spans="1:12" x14ac:dyDescent="0.25">
      <c r="A1498" s="1" t="s">
        <v>1172</v>
      </c>
      <c r="B1498" s="6" t="s">
        <v>2086</v>
      </c>
      <c r="C1498" t="s">
        <v>2087</v>
      </c>
      <c r="D1498" t="s">
        <v>458</v>
      </c>
      <c r="E1498">
        <v>4</v>
      </c>
      <c r="F1498" s="34"/>
      <c r="G1498" s="10">
        <v>10</v>
      </c>
      <c r="H1498" s="43">
        <f t="shared" ref="H1498:H1504" si="92">(F1498*G1498*0.4)/1.055</f>
        <v>0</v>
      </c>
      <c r="I1498" s="34">
        <f t="shared" ref="I1498:I1560" si="93">F1498*G1498*0.91</f>
        <v>0</v>
      </c>
    </row>
    <row r="1499" spans="1:12" x14ac:dyDescent="0.25">
      <c r="A1499" s="1" t="s">
        <v>1172</v>
      </c>
      <c r="B1499" s="6" t="s">
        <v>611</v>
      </c>
      <c r="C1499" t="s">
        <v>612</v>
      </c>
      <c r="D1499" t="s">
        <v>458</v>
      </c>
      <c r="E1499">
        <v>4</v>
      </c>
      <c r="F1499" s="34"/>
      <c r="G1499" s="10">
        <v>14.9</v>
      </c>
      <c r="H1499" s="43">
        <f t="shared" si="92"/>
        <v>0</v>
      </c>
      <c r="I1499" s="34">
        <f t="shared" si="93"/>
        <v>0</v>
      </c>
      <c r="J1499" s="24"/>
      <c r="K1499" s="24"/>
      <c r="L1499" s="24"/>
    </row>
    <row r="1500" spans="1:12" x14ac:dyDescent="0.25">
      <c r="A1500" s="1" t="s">
        <v>1172</v>
      </c>
      <c r="B1500" s="6" t="s">
        <v>604</v>
      </c>
      <c r="C1500" t="s">
        <v>605</v>
      </c>
      <c r="D1500" t="s">
        <v>458</v>
      </c>
      <c r="E1500">
        <v>4</v>
      </c>
      <c r="F1500" s="34"/>
      <c r="G1500" s="10">
        <v>14.9</v>
      </c>
      <c r="H1500" s="43">
        <f t="shared" si="92"/>
        <v>0</v>
      </c>
      <c r="I1500" s="34">
        <f t="shared" si="93"/>
        <v>0</v>
      </c>
    </row>
    <row r="1501" spans="1:12" x14ac:dyDescent="0.25">
      <c r="A1501" s="1" t="s">
        <v>1172</v>
      </c>
      <c r="B1501" s="6" t="s">
        <v>621</v>
      </c>
      <c r="C1501" t="s">
        <v>622</v>
      </c>
      <c r="D1501" t="s">
        <v>458</v>
      </c>
      <c r="E1501">
        <v>6</v>
      </c>
      <c r="F1501" s="34"/>
      <c r="G1501" s="10">
        <v>10</v>
      </c>
      <c r="H1501" s="43">
        <f t="shared" si="92"/>
        <v>0</v>
      </c>
      <c r="I1501" s="34">
        <f t="shared" si="93"/>
        <v>0</v>
      </c>
    </row>
    <row r="1502" spans="1:12" x14ac:dyDescent="0.25">
      <c r="A1502" s="1" t="s">
        <v>1172</v>
      </c>
      <c r="B1502" s="6" t="s">
        <v>2088</v>
      </c>
      <c r="C1502" t="s">
        <v>2089</v>
      </c>
      <c r="D1502" t="s">
        <v>458</v>
      </c>
      <c r="E1502">
        <v>2</v>
      </c>
      <c r="F1502" s="34"/>
      <c r="G1502" s="10">
        <v>6</v>
      </c>
      <c r="H1502" s="43">
        <f t="shared" si="92"/>
        <v>0</v>
      </c>
      <c r="I1502" s="34">
        <f t="shared" si="93"/>
        <v>0</v>
      </c>
    </row>
    <row r="1503" spans="1:12" x14ac:dyDescent="0.25">
      <c r="A1503" s="1" t="s">
        <v>1172</v>
      </c>
      <c r="B1503" s="6" t="s">
        <v>1493</v>
      </c>
      <c r="C1503" t="s">
        <v>634</v>
      </c>
      <c r="D1503" t="s">
        <v>425</v>
      </c>
      <c r="E1503">
        <v>5</v>
      </c>
      <c r="F1503" s="34"/>
      <c r="G1503" s="10">
        <v>10</v>
      </c>
      <c r="H1503" s="43">
        <f t="shared" si="92"/>
        <v>0</v>
      </c>
      <c r="I1503" s="34">
        <f t="shared" si="93"/>
        <v>0</v>
      </c>
    </row>
    <row r="1504" spans="1:12" x14ac:dyDescent="0.25">
      <c r="A1504" s="1" t="s">
        <v>1172</v>
      </c>
      <c r="B1504" s="6" t="s">
        <v>1491</v>
      </c>
      <c r="C1504" t="s">
        <v>1492</v>
      </c>
      <c r="D1504" t="s">
        <v>425</v>
      </c>
      <c r="E1504">
        <v>5</v>
      </c>
      <c r="F1504" s="34"/>
      <c r="G1504" s="10">
        <v>10</v>
      </c>
      <c r="H1504" s="43">
        <f t="shared" si="92"/>
        <v>0</v>
      </c>
      <c r="I1504" s="34">
        <f t="shared" si="93"/>
        <v>0</v>
      </c>
    </row>
    <row r="1505" spans="1:12" x14ac:dyDescent="0.25">
      <c r="A1505" s="1" t="s">
        <v>1172</v>
      </c>
      <c r="B1505" s="6" t="s">
        <v>673</v>
      </c>
      <c r="C1505" t="s">
        <v>674</v>
      </c>
      <c r="D1505" t="s">
        <v>425</v>
      </c>
      <c r="E1505">
        <v>10</v>
      </c>
      <c r="F1505" s="34"/>
      <c r="G1505" s="10">
        <v>9.9499999999999993</v>
      </c>
      <c r="H1505" s="43">
        <f t="shared" ref="H1505:H1511" si="94">(F1505*G1505*0.5)/1.055</f>
        <v>0</v>
      </c>
      <c r="I1505" s="34">
        <f t="shared" si="93"/>
        <v>0</v>
      </c>
    </row>
    <row r="1506" spans="1:12" x14ac:dyDescent="0.25">
      <c r="A1506" s="1" t="s">
        <v>1172</v>
      </c>
      <c r="B1506" s="6" t="s">
        <v>675</v>
      </c>
      <c r="C1506" t="s">
        <v>676</v>
      </c>
      <c r="D1506" t="s">
        <v>425</v>
      </c>
      <c r="E1506">
        <v>10</v>
      </c>
      <c r="F1506" s="34"/>
      <c r="G1506" s="10">
        <v>9.9499999999999993</v>
      </c>
      <c r="H1506" s="43">
        <f t="shared" si="94"/>
        <v>0</v>
      </c>
      <c r="I1506" s="34">
        <f t="shared" si="93"/>
        <v>0</v>
      </c>
    </row>
    <row r="1507" spans="1:12" x14ac:dyDescent="0.25">
      <c r="A1507" s="1" t="s">
        <v>1172</v>
      </c>
      <c r="B1507" s="6" t="s">
        <v>1174</v>
      </c>
      <c r="C1507" t="s">
        <v>1175</v>
      </c>
      <c r="D1507" t="s">
        <v>582</v>
      </c>
      <c r="E1507">
        <v>11</v>
      </c>
      <c r="F1507" s="34"/>
      <c r="G1507" s="10">
        <v>9.9499999999999993</v>
      </c>
      <c r="H1507" s="43">
        <f t="shared" si="94"/>
        <v>0</v>
      </c>
      <c r="I1507" s="34">
        <f t="shared" si="93"/>
        <v>0</v>
      </c>
    </row>
    <row r="1508" spans="1:12" x14ac:dyDescent="0.25">
      <c r="A1508" s="1" t="s">
        <v>1172</v>
      </c>
      <c r="B1508" s="6" t="s">
        <v>2094</v>
      </c>
      <c r="C1508" t="s">
        <v>2095</v>
      </c>
      <c r="D1508" t="s">
        <v>425</v>
      </c>
      <c r="E1508">
        <v>9</v>
      </c>
      <c r="F1508" s="34"/>
      <c r="G1508" s="10">
        <v>9.9499999999999993</v>
      </c>
      <c r="H1508" s="43">
        <f t="shared" si="94"/>
        <v>0</v>
      </c>
      <c r="I1508" s="34">
        <f t="shared" si="93"/>
        <v>0</v>
      </c>
    </row>
    <row r="1509" spans="1:12" x14ac:dyDescent="0.25">
      <c r="A1509" s="1" t="s">
        <v>1172</v>
      </c>
      <c r="B1509" s="6" t="s">
        <v>692</v>
      </c>
      <c r="C1509" t="s">
        <v>693</v>
      </c>
      <c r="D1509" t="s">
        <v>425</v>
      </c>
      <c r="E1509">
        <v>9</v>
      </c>
      <c r="F1509" s="34"/>
      <c r="G1509" s="10">
        <v>9.9499999999999993</v>
      </c>
      <c r="H1509" s="43">
        <f t="shared" si="94"/>
        <v>0</v>
      </c>
      <c r="I1509" s="34">
        <f t="shared" si="93"/>
        <v>0</v>
      </c>
    </row>
    <row r="1510" spans="1:12" x14ac:dyDescent="0.25">
      <c r="A1510" s="1" t="s">
        <v>1172</v>
      </c>
      <c r="B1510" s="6" t="s">
        <v>1506</v>
      </c>
      <c r="C1510" t="s">
        <v>452</v>
      </c>
      <c r="D1510" t="s">
        <v>425</v>
      </c>
      <c r="E1510">
        <v>9</v>
      </c>
      <c r="F1510" s="34"/>
      <c r="G1510" s="10">
        <v>9.9499999999999993</v>
      </c>
      <c r="H1510" s="43">
        <f t="shared" si="94"/>
        <v>0</v>
      </c>
      <c r="I1510" s="34">
        <f t="shared" si="93"/>
        <v>0</v>
      </c>
      <c r="J1510" s="23"/>
    </row>
    <row r="1511" spans="1:12" x14ac:dyDescent="0.25">
      <c r="A1511" s="1" t="s">
        <v>1172</v>
      </c>
      <c r="B1511" s="6" t="s">
        <v>1184</v>
      </c>
      <c r="C1511" t="s">
        <v>683</v>
      </c>
      <c r="D1511" t="s">
        <v>425</v>
      </c>
      <c r="E1511">
        <v>10</v>
      </c>
      <c r="F1511" s="34"/>
      <c r="G1511" s="10">
        <v>24.5</v>
      </c>
      <c r="H1511" s="43">
        <f t="shared" si="94"/>
        <v>0</v>
      </c>
      <c r="I1511" s="34">
        <f t="shared" si="93"/>
        <v>0</v>
      </c>
    </row>
    <row r="1512" spans="1:12" x14ac:dyDescent="0.25">
      <c r="A1512" s="1" t="s">
        <v>1172</v>
      </c>
      <c r="B1512" s="6" t="s">
        <v>2098</v>
      </c>
      <c r="C1512" t="s">
        <v>2099</v>
      </c>
      <c r="D1512" t="s">
        <v>425</v>
      </c>
      <c r="E1512">
        <v>9</v>
      </c>
      <c r="F1512" s="34"/>
      <c r="G1512" s="10">
        <v>6</v>
      </c>
      <c r="H1512" s="43">
        <f>(F1512*G1512*0.4)/1.055</f>
        <v>0</v>
      </c>
      <c r="I1512" s="34">
        <f t="shared" si="93"/>
        <v>0</v>
      </c>
    </row>
    <row r="1513" spans="1:12" x14ac:dyDescent="0.25">
      <c r="A1513" s="1" t="s">
        <v>1172</v>
      </c>
      <c r="B1513" s="6" t="s">
        <v>1502</v>
      </c>
      <c r="C1513" t="s">
        <v>647</v>
      </c>
      <c r="D1513" t="s">
        <v>425</v>
      </c>
      <c r="E1513">
        <v>9</v>
      </c>
      <c r="F1513" s="34"/>
      <c r="G1513" s="10">
        <v>6</v>
      </c>
      <c r="H1513" s="43">
        <f t="shared" ref="H1513:H1518" si="95">(F1513*G1513*0.5)/1.055</f>
        <v>0</v>
      </c>
      <c r="I1513" s="34">
        <f t="shared" si="93"/>
        <v>0</v>
      </c>
      <c r="J1513" s="24"/>
      <c r="K1513" s="24"/>
    </row>
    <row r="1514" spans="1:12" x14ac:dyDescent="0.25">
      <c r="A1514" s="1" t="s">
        <v>1172</v>
      </c>
      <c r="B1514" s="6" t="s">
        <v>1503</v>
      </c>
      <c r="C1514" t="s">
        <v>663</v>
      </c>
      <c r="D1514" t="s">
        <v>425</v>
      </c>
      <c r="E1514">
        <v>9</v>
      </c>
      <c r="F1514" s="34"/>
      <c r="G1514" s="10">
        <v>6</v>
      </c>
      <c r="H1514" s="43">
        <f t="shared" si="95"/>
        <v>0</v>
      </c>
      <c r="I1514" s="34">
        <f t="shared" si="93"/>
        <v>0</v>
      </c>
    </row>
    <row r="1515" spans="1:12" x14ac:dyDescent="0.25">
      <c r="A1515" s="1" t="s">
        <v>1172</v>
      </c>
      <c r="B1515" s="6" t="s">
        <v>656</v>
      </c>
      <c r="C1515" t="s">
        <v>657</v>
      </c>
      <c r="D1515" t="s">
        <v>425</v>
      </c>
      <c r="E1515">
        <v>9</v>
      </c>
      <c r="F1515" s="34"/>
      <c r="G1515" s="10">
        <v>6</v>
      </c>
      <c r="H1515" s="43">
        <f t="shared" si="95"/>
        <v>0</v>
      </c>
      <c r="I1515" s="34">
        <f t="shared" si="93"/>
        <v>0</v>
      </c>
      <c r="J1515" s="24"/>
      <c r="K1515" s="24"/>
    </row>
    <row r="1516" spans="1:12" x14ac:dyDescent="0.25">
      <c r="A1516" s="1" t="s">
        <v>1172</v>
      </c>
      <c r="B1516" s="6" t="s">
        <v>654</v>
      </c>
      <c r="C1516" t="s">
        <v>655</v>
      </c>
      <c r="D1516" t="s">
        <v>425</v>
      </c>
      <c r="E1516">
        <v>9</v>
      </c>
      <c r="F1516" s="34"/>
      <c r="G1516" s="10">
        <v>6</v>
      </c>
      <c r="H1516" s="43">
        <f t="shared" si="95"/>
        <v>0</v>
      </c>
      <c r="I1516" s="34">
        <f t="shared" si="93"/>
        <v>0</v>
      </c>
    </row>
    <row r="1517" spans="1:12" x14ac:dyDescent="0.25">
      <c r="A1517" s="1" t="s">
        <v>1172</v>
      </c>
      <c r="B1517" s="6" t="s">
        <v>3181</v>
      </c>
      <c r="C1517" t="s">
        <v>3182</v>
      </c>
      <c r="D1517" t="s">
        <v>425</v>
      </c>
      <c r="E1517">
        <v>9</v>
      </c>
      <c r="F1517" s="34"/>
      <c r="G1517" s="10">
        <v>6.6</v>
      </c>
      <c r="H1517" s="43">
        <f t="shared" si="95"/>
        <v>0</v>
      </c>
      <c r="I1517" s="34">
        <f t="shared" si="93"/>
        <v>0</v>
      </c>
    </row>
    <row r="1518" spans="1:12" x14ac:dyDescent="0.25">
      <c r="A1518" s="1" t="s">
        <v>1172</v>
      </c>
      <c r="B1518" s="6" t="s">
        <v>648</v>
      </c>
      <c r="C1518" t="s">
        <v>649</v>
      </c>
      <c r="D1518" t="s">
        <v>425</v>
      </c>
      <c r="E1518">
        <v>9</v>
      </c>
      <c r="F1518" s="34"/>
      <c r="G1518" s="10">
        <v>6.6</v>
      </c>
      <c r="H1518" s="43">
        <f t="shared" si="95"/>
        <v>0</v>
      </c>
      <c r="I1518" s="34">
        <f t="shared" si="93"/>
        <v>0</v>
      </c>
      <c r="J1518" s="24"/>
      <c r="K1518" s="24"/>
      <c r="L1518" s="24"/>
    </row>
    <row r="1519" spans="1:12" x14ac:dyDescent="0.25">
      <c r="A1519" s="1" t="s">
        <v>1172</v>
      </c>
      <c r="B1519" s="6" t="s">
        <v>658</v>
      </c>
      <c r="C1519" t="s">
        <v>659</v>
      </c>
      <c r="D1519" t="s">
        <v>425</v>
      </c>
      <c r="E1519">
        <v>9</v>
      </c>
      <c r="F1519" s="34"/>
      <c r="G1519" s="10">
        <v>6</v>
      </c>
      <c r="H1519" s="43">
        <f>(F1519*G1519*0.4)/1.055</f>
        <v>0</v>
      </c>
      <c r="I1519" s="34">
        <f t="shared" si="93"/>
        <v>0</v>
      </c>
    </row>
    <row r="1520" spans="1:12" x14ac:dyDescent="0.25">
      <c r="A1520" s="1" t="s">
        <v>1172</v>
      </c>
      <c r="B1520" s="6" t="s">
        <v>3171</v>
      </c>
      <c r="C1520" t="s">
        <v>3172</v>
      </c>
      <c r="D1520" t="s">
        <v>425</v>
      </c>
      <c r="E1520">
        <v>9</v>
      </c>
      <c r="F1520" s="34"/>
      <c r="G1520" s="10">
        <v>6.6</v>
      </c>
      <c r="H1520" s="43">
        <f>(F1520*G1520*0.5)/1.055</f>
        <v>0</v>
      </c>
      <c r="I1520" s="34">
        <f t="shared" si="93"/>
        <v>0</v>
      </c>
      <c r="L1520" s="24"/>
    </row>
    <row r="1521" spans="1:12" x14ac:dyDescent="0.25">
      <c r="A1521" s="1" t="s">
        <v>1172</v>
      </c>
      <c r="B1521" s="6" t="s">
        <v>3177</v>
      </c>
      <c r="C1521" t="s">
        <v>3178</v>
      </c>
      <c r="D1521" t="s">
        <v>425</v>
      </c>
      <c r="E1521">
        <v>9</v>
      </c>
      <c r="F1521" s="34"/>
      <c r="G1521" s="10">
        <v>6.6</v>
      </c>
      <c r="H1521" s="43">
        <f>(F1521*G1521*0.5)/1.055</f>
        <v>0</v>
      </c>
      <c r="I1521" s="34">
        <f t="shared" si="93"/>
        <v>0</v>
      </c>
    </row>
    <row r="1522" spans="1:12" x14ac:dyDescent="0.25">
      <c r="A1522" s="1" t="s">
        <v>1172</v>
      </c>
      <c r="B1522" s="6" t="s">
        <v>1501</v>
      </c>
      <c r="C1522" t="s">
        <v>661</v>
      </c>
      <c r="D1522" t="s">
        <v>425</v>
      </c>
      <c r="E1522">
        <v>9</v>
      </c>
      <c r="F1522" s="34"/>
      <c r="G1522" s="10">
        <v>6</v>
      </c>
      <c r="H1522" s="43">
        <f>(F1522*G1522*0.4)/1.055</f>
        <v>0</v>
      </c>
      <c r="I1522" s="34">
        <f t="shared" si="93"/>
        <v>0</v>
      </c>
      <c r="J1522" s="2"/>
      <c r="L1522" s="24"/>
    </row>
    <row r="1523" spans="1:12" x14ac:dyDescent="0.25">
      <c r="A1523" s="1" t="s">
        <v>1172</v>
      </c>
      <c r="B1523" s="6" t="s">
        <v>3179</v>
      </c>
      <c r="C1523" t="s">
        <v>3180</v>
      </c>
      <c r="D1523" t="s">
        <v>425</v>
      </c>
      <c r="E1523">
        <v>9</v>
      </c>
      <c r="F1523" s="34"/>
      <c r="G1523" s="10">
        <v>6.6</v>
      </c>
      <c r="H1523" s="43">
        <f>(F1523*G1523*0.5)/1.055</f>
        <v>0</v>
      </c>
      <c r="I1523" s="34">
        <f t="shared" si="93"/>
        <v>0</v>
      </c>
      <c r="L1523" s="24"/>
    </row>
    <row r="1524" spans="1:12" x14ac:dyDescent="0.25">
      <c r="A1524" s="1" t="s">
        <v>1172</v>
      </c>
      <c r="B1524" s="6" t="s">
        <v>664</v>
      </c>
      <c r="C1524" t="s">
        <v>665</v>
      </c>
      <c r="D1524" t="s">
        <v>425</v>
      </c>
      <c r="E1524">
        <v>9</v>
      </c>
      <c r="F1524" s="34"/>
      <c r="G1524" s="10">
        <v>6</v>
      </c>
      <c r="H1524" s="43">
        <f t="shared" ref="H1524:H1532" si="96">(F1524*G1524*0.4)/1.055</f>
        <v>0</v>
      </c>
      <c r="I1524" s="34">
        <f t="shared" si="93"/>
        <v>0</v>
      </c>
      <c r="J1524" s="2"/>
    </row>
    <row r="1525" spans="1:12" x14ac:dyDescent="0.25">
      <c r="A1525" s="1" t="s">
        <v>1172</v>
      </c>
      <c r="B1525" s="6" t="s">
        <v>2100</v>
      </c>
      <c r="C1525" t="s">
        <v>2101</v>
      </c>
      <c r="D1525" t="s">
        <v>425</v>
      </c>
      <c r="E1525">
        <v>9</v>
      </c>
      <c r="F1525" s="34"/>
      <c r="G1525" s="10">
        <v>6</v>
      </c>
      <c r="H1525" s="43">
        <f t="shared" si="96"/>
        <v>0</v>
      </c>
      <c r="I1525" s="34">
        <f t="shared" si="93"/>
        <v>0</v>
      </c>
      <c r="J1525" s="2"/>
    </row>
    <row r="1526" spans="1:12" x14ac:dyDescent="0.25">
      <c r="A1526" s="1" t="s">
        <v>1172</v>
      </c>
      <c r="B1526" s="6" t="s">
        <v>668</v>
      </c>
      <c r="C1526" t="s">
        <v>669</v>
      </c>
      <c r="D1526" t="s">
        <v>425</v>
      </c>
      <c r="E1526">
        <v>9</v>
      </c>
      <c r="F1526" s="34"/>
      <c r="G1526" s="10">
        <v>6</v>
      </c>
      <c r="H1526" s="43">
        <f t="shared" si="96"/>
        <v>0</v>
      </c>
      <c r="I1526" s="34">
        <f t="shared" si="93"/>
        <v>0</v>
      </c>
      <c r="J1526" s="2"/>
    </row>
    <row r="1527" spans="1:12" x14ac:dyDescent="0.25">
      <c r="A1527" s="1" t="s">
        <v>1172</v>
      </c>
      <c r="B1527" s="6" t="s">
        <v>731</v>
      </c>
      <c r="C1527" t="s">
        <v>732</v>
      </c>
      <c r="D1527" t="s">
        <v>425</v>
      </c>
      <c r="E1527">
        <v>6</v>
      </c>
      <c r="F1527" s="34"/>
      <c r="G1527" s="10">
        <v>6</v>
      </c>
      <c r="H1527" s="43">
        <f t="shared" si="96"/>
        <v>0</v>
      </c>
      <c r="I1527" s="34">
        <f t="shared" si="93"/>
        <v>0</v>
      </c>
      <c r="J1527" s="2"/>
    </row>
    <row r="1528" spans="1:12" x14ac:dyDescent="0.25">
      <c r="A1528" s="1" t="s">
        <v>1172</v>
      </c>
      <c r="B1528" s="6" t="s">
        <v>705</v>
      </c>
      <c r="C1528" t="s">
        <v>706</v>
      </c>
      <c r="D1528" t="s">
        <v>425</v>
      </c>
      <c r="E1528">
        <v>6</v>
      </c>
      <c r="F1528" s="34"/>
      <c r="G1528" s="10">
        <v>6</v>
      </c>
      <c r="H1528" s="43">
        <f t="shared" si="96"/>
        <v>0</v>
      </c>
      <c r="I1528" s="34">
        <f t="shared" si="93"/>
        <v>0</v>
      </c>
      <c r="J1528" s="2"/>
    </row>
    <row r="1529" spans="1:12" s="2" customFormat="1" x14ac:dyDescent="0.25">
      <c r="A1529" s="1" t="s">
        <v>1172</v>
      </c>
      <c r="B1529" s="6" t="s">
        <v>1498</v>
      </c>
      <c r="C1529" t="s">
        <v>662</v>
      </c>
      <c r="D1529" t="s">
        <v>425</v>
      </c>
      <c r="E1529">
        <v>6</v>
      </c>
      <c r="F1529" s="34"/>
      <c r="G1529" s="10">
        <v>6</v>
      </c>
      <c r="H1529" s="43">
        <f t="shared" si="96"/>
        <v>0</v>
      </c>
      <c r="I1529" s="34">
        <f t="shared" si="93"/>
        <v>0</v>
      </c>
      <c r="K1529"/>
      <c r="L1529"/>
    </row>
    <row r="1530" spans="1:12" s="2" customFormat="1" x14ac:dyDescent="0.25">
      <c r="A1530" s="1" t="s">
        <v>1172</v>
      </c>
      <c r="B1530" s="6" t="s">
        <v>1188</v>
      </c>
      <c r="C1530" t="s">
        <v>667</v>
      </c>
      <c r="D1530" t="s">
        <v>425</v>
      </c>
      <c r="E1530">
        <v>6</v>
      </c>
      <c r="F1530" s="34"/>
      <c r="G1530" s="10">
        <v>6</v>
      </c>
      <c r="H1530" s="43">
        <f t="shared" si="96"/>
        <v>0</v>
      </c>
      <c r="I1530" s="34">
        <f t="shared" si="93"/>
        <v>0</v>
      </c>
      <c r="K1530"/>
      <c r="L1530"/>
    </row>
    <row r="1531" spans="1:12" s="2" customFormat="1" x14ac:dyDescent="0.25">
      <c r="A1531" s="1" t="s">
        <v>1172</v>
      </c>
      <c r="B1531" s="6" t="s">
        <v>652</v>
      </c>
      <c r="C1531" t="s">
        <v>653</v>
      </c>
      <c r="D1531" t="s">
        <v>425</v>
      </c>
      <c r="E1531">
        <v>6</v>
      </c>
      <c r="F1531" s="34"/>
      <c r="G1531" s="10">
        <v>6</v>
      </c>
      <c r="H1531" s="43">
        <f t="shared" si="96"/>
        <v>0</v>
      </c>
      <c r="I1531" s="34">
        <f t="shared" si="93"/>
        <v>0</v>
      </c>
      <c r="K1531"/>
      <c r="L1531"/>
    </row>
    <row r="1532" spans="1:12" s="2" customFormat="1" x14ac:dyDescent="0.25">
      <c r="A1532" s="1" t="s">
        <v>1172</v>
      </c>
      <c r="B1532" s="6" t="s">
        <v>1499</v>
      </c>
      <c r="C1532" t="s">
        <v>666</v>
      </c>
      <c r="D1532" t="s">
        <v>425</v>
      </c>
      <c r="E1532">
        <v>6</v>
      </c>
      <c r="F1532" s="34"/>
      <c r="G1532" s="10">
        <v>6</v>
      </c>
      <c r="H1532" s="43">
        <f t="shared" si="96"/>
        <v>0</v>
      </c>
      <c r="I1532" s="34">
        <f t="shared" si="93"/>
        <v>0</v>
      </c>
      <c r="J1532"/>
      <c r="K1532"/>
      <c r="L1532"/>
    </row>
    <row r="1533" spans="1:12" s="2" customFormat="1" x14ac:dyDescent="0.25">
      <c r="A1533" s="1" t="s">
        <v>1172</v>
      </c>
      <c r="B1533" s="6" t="s">
        <v>3175</v>
      </c>
      <c r="C1533" t="s">
        <v>3176</v>
      </c>
      <c r="D1533" t="s">
        <v>425</v>
      </c>
      <c r="E1533">
        <v>9</v>
      </c>
      <c r="F1533" s="34"/>
      <c r="G1533" s="10">
        <v>6.6</v>
      </c>
      <c r="H1533" s="43">
        <f>(F1533*G1533*0.5)/1.055</f>
        <v>0</v>
      </c>
      <c r="I1533" s="34">
        <f t="shared" si="93"/>
        <v>0</v>
      </c>
      <c r="J1533"/>
      <c r="K1533"/>
      <c r="L1533"/>
    </row>
    <row r="1534" spans="1:12" s="2" customFormat="1" x14ac:dyDescent="0.25">
      <c r="A1534" s="1" t="s">
        <v>1172</v>
      </c>
      <c r="B1534" s="6" t="s">
        <v>3173</v>
      </c>
      <c r="C1534" t="s">
        <v>3174</v>
      </c>
      <c r="D1534" t="s">
        <v>425</v>
      </c>
      <c r="E1534">
        <v>9</v>
      </c>
      <c r="F1534" s="34"/>
      <c r="G1534" s="10">
        <v>6.6</v>
      </c>
      <c r="H1534" s="43">
        <f>(F1534*G1534*0.5)/1.055</f>
        <v>0</v>
      </c>
      <c r="I1534" s="34">
        <f t="shared" si="93"/>
        <v>0</v>
      </c>
      <c r="J1534"/>
      <c r="K1534"/>
      <c r="L1534"/>
    </row>
    <row r="1535" spans="1:12" s="2" customFormat="1" x14ac:dyDescent="0.25">
      <c r="A1535" s="1" t="s">
        <v>1172</v>
      </c>
      <c r="B1535" s="6" t="s">
        <v>2102</v>
      </c>
      <c r="C1535" t="s">
        <v>2103</v>
      </c>
      <c r="D1535" t="s">
        <v>425</v>
      </c>
      <c r="E1535">
        <v>9</v>
      </c>
      <c r="F1535" s="34"/>
      <c r="G1535" s="10">
        <v>6</v>
      </c>
      <c r="H1535" s="43">
        <f>(F1535*G1535*0.4)/1.055</f>
        <v>0</v>
      </c>
      <c r="I1535" s="34">
        <f t="shared" si="93"/>
        <v>0</v>
      </c>
      <c r="K1535"/>
      <c r="L1535"/>
    </row>
    <row r="1536" spans="1:12" s="2" customFormat="1" x14ac:dyDescent="0.25">
      <c r="A1536" s="1" t="s">
        <v>1172</v>
      </c>
      <c r="B1536" s="6" t="s">
        <v>650</v>
      </c>
      <c r="C1536" t="s">
        <v>651</v>
      </c>
      <c r="D1536" t="s">
        <v>425</v>
      </c>
      <c r="E1536">
        <v>9</v>
      </c>
      <c r="F1536" s="34"/>
      <c r="G1536" s="10">
        <v>6</v>
      </c>
      <c r="H1536" s="43">
        <f>(F1536*G1536*0.4)/1.055</f>
        <v>0</v>
      </c>
      <c r="I1536" s="34">
        <f t="shared" si="93"/>
        <v>0</v>
      </c>
      <c r="J1536"/>
      <c r="K1536"/>
      <c r="L1536"/>
    </row>
    <row r="1537" spans="1:12" s="2" customFormat="1" x14ac:dyDescent="0.25">
      <c r="A1537" s="1" t="s">
        <v>1172</v>
      </c>
      <c r="B1537" s="6" t="s">
        <v>677</v>
      </c>
      <c r="C1537" t="s">
        <v>678</v>
      </c>
      <c r="D1537" t="s">
        <v>458</v>
      </c>
      <c r="E1537">
        <v>7</v>
      </c>
      <c r="F1537" s="34"/>
      <c r="G1537" s="10">
        <v>10</v>
      </c>
      <c r="H1537" s="43">
        <f>(F1537*G1537*0.4)/1.055</f>
        <v>0</v>
      </c>
      <c r="I1537" s="34">
        <f t="shared" si="93"/>
        <v>0</v>
      </c>
      <c r="K1537"/>
      <c r="L1537"/>
    </row>
    <row r="1538" spans="1:12" s="2" customFormat="1" x14ac:dyDescent="0.25">
      <c r="A1538" s="1" t="s">
        <v>1172</v>
      </c>
      <c r="B1538" s="6" t="s">
        <v>2104</v>
      </c>
      <c r="C1538" t="s">
        <v>2105</v>
      </c>
      <c r="D1538" t="s">
        <v>458</v>
      </c>
      <c r="E1538">
        <v>6</v>
      </c>
      <c r="F1538" s="34"/>
      <c r="G1538" s="10">
        <v>7.9</v>
      </c>
      <c r="H1538" s="43"/>
      <c r="I1538" s="34">
        <f t="shared" si="93"/>
        <v>0</v>
      </c>
      <c r="J1538"/>
      <c r="K1538"/>
      <c r="L1538"/>
    </row>
    <row r="1539" spans="1:12" s="2" customFormat="1" x14ac:dyDescent="0.25">
      <c r="A1539" s="1" t="s">
        <v>1172</v>
      </c>
      <c r="B1539" s="6" t="s">
        <v>2106</v>
      </c>
      <c r="C1539" t="s">
        <v>2107</v>
      </c>
      <c r="D1539" t="s">
        <v>458</v>
      </c>
      <c r="E1539">
        <v>3</v>
      </c>
      <c r="F1539" s="34"/>
      <c r="G1539" s="10">
        <v>5.95</v>
      </c>
      <c r="H1539" s="43">
        <f t="shared" ref="H1539:H1554" si="97">(F1539*G1539*0.4)/1.055</f>
        <v>0</v>
      </c>
      <c r="I1539" s="34">
        <f t="shared" si="93"/>
        <v>0</v>
      </c>
      <c r="J1539" s="5"/>
      <c r="K1539"/>
      <c r="L1539"/>
    </row>
    <row r="1540" spans="1:12" s="2" customFormat="1" x14ac:dyDescent="0.25">
      <c r="A1540" s="1" t="s">
        <v>1172</v>
      </c>
      <c r="B1540" s="6" t="s">
        <v>2108</v>
      </c>
      <c r="C1540" t="s">
        <v>2109</v>
      </c>
      <c r="D1540" t="s">
        <v>458</v>
      </c>
      <c r="E1540">
        <v>5</v>
      </c>
      <c r="F1540" s="34"/>
      <c r="G1540" s="10">
        <v>13.9</v>
      </c>
      <c r="H1540" s="43">
        <f t="shared" si="97"/>
        <v>0</v>
      </c>
      <c r="I1540" s="34">
        <f t="shared" si="93"/>
        <v>0</v>
      </c>
      <c r="K1540"/>
      <c r="L1540"/>
    </row>
    <row r="1541" spans="1:12" s="2" customFormat="1" x14ac:dyDescent="0.25">
      <c r="A1541" s="1" t="s">
        <v>1172</v>
      </c>
      <c r="B1541" s="6" t="s">
        <v>87</v>
      </c>
      <c r="C1541" t="s">
        <v>88</v>
      </c>
      <c r="D1541" t="s">
        <v>473</v>
      </c>
      <c r="E1541">
        <v>7</v>
      </c>
      <c r="F1541" s="34"/>
      <c r="G1541" s="10">
        <v>7.9</v>
      </c>
      <c r="H1541" s="43">
        <f t="shared" si="97"/>
        <v>0</v>
      </c>
      <c r="I1541" s="34">
        <f t="shared" si="93"/>
        <v>0</v>
      </c>
      <c r="K1541"/>
      <c r="L1541"/>
    </row>
    <row r="1542" spans="1:12" s="2" customFormat="1" x14ac:dyDescent="0.25">
      <c r="A1542" s="1" t="s">
        <v>1172</v>
      </c>
      <c r="B1542" s="6" t="s">
        <v>630</v>
      </c>
      <c r="C1542" t="s">
        <v>631</v>
      </c>
      <c r="D1542" t="s">
        <v>425</v>
      </c>
      <c r="E1542">
        <v>4</v>
      </c>
      <c r="F1542" s="34"/>
      <c r="G1542" s="10">
        <v>11.5</v>
      </c>
      <c r="H1542" s="43">
        <f t="shared" si="97"/>
        <v>0</v>
      </c>
      <c r="I1542" s="34">
        <f t="shared" si="93"/>
        <v>0</v>
      </c>
      <c r="K1542"/>
      <c r="L1542"/>
    </row>
    <row r="1543" spans="1:12" s="2" customFormat="1" x14ac:dyDescent="0.25">
      <c r="A1543" s="1" t="s">
        <v>1172</v>
      </c>
      <c r="B1543" s="6" t="s">
        <v>632</v>
      </c>
      <c r="C1543" t="s">
        <v>633</v>
      </c>
      <c r="D1543" t="s">
        <v>425</v>
      </c>
      <c r="E1543">
        <v>4</v>
      </c>
      <c r="F1543" s="34"/>
      <c r="G1543" s="10">
        <v>11.5</v>
      </c>
      <c r="H1543" s="43">
        <f t="shared" si="97"/>
        <v>0</v>
      </c>
      <c r="I1543" s="34">
        <f t="shared" si="93"/>
        <v>0</v>
      </c>
      <c r="K1543"/>
      <c r="L1543"/>
    </row>
    <row r="1544" spans="1:12" s="2" customFormat="1" x14ac:dyDescent="0.25">
      <c r="A1544" s="1" t="s">
        <v>1172</v>
      </c>
      <c r="B1544" s="6" t="s">
        <v>628</v>
      </c>
      <c r="C1544" t="s">
        <v>629</v>
      </c>
      <c r="D1544" t="s">
        <v>425</v>
      </c>
      <c r="E1544">
        <v>4</v>
      </c>
      <c r="F1544" s="34"/>
      <c r="G1544" s="10">
        <v>11.5</v>
      </c>
      <c r="H1544" s="43">
        <f t="shared" si="97"/>
        <v>0</v>
      </c>
      <c r="I1544" s="34">
        <f t="shared" si="93"/>
        <v>0</v>
      </c>
      <c r="J1544"/>
      <c r="K1544"/>
      <c r="L1544"/>
    </row>
    <row r="1545" spans="1:12" s="2" customFormat="1" x14ac:dyDescent="0.25">
      <c r="A1545" s="1" t="s">
        <v>1172</v>
      </c>
      <c r="B1545" s="6" t="s">
        <v>1497</v>
      </c>
      <c r="C1545" t="s">
        <v>672</v>
      </c>
      <c r="D1545" t="s">
        <v>425</v>
      </c>
      <c r="E1545">
        <v>9</v>
      </c>
      <c r="F1545" s="34"/>
      <c r="G1545" s="10">
        <v>12</v>
      </c>
      <c r="H1545" s="43">
        <f t="shared" si="97"/>
        <v>0</v>
      </c>
      <c r="I1545" s="34">
        <f t="shared" si="93"/>
        <v>0</v>
      </c>
      <c r="J1545"/>
      <c r="K1545"/>
      <c r="L1545"/>
    </row>
    <row r="1546" spans="1:12" s="2" customFormat="1" x14ac:dyDescent="0.25">
      <c r="A1546" s="1" t="s">
        <v>1172</v>
      </c>
      <c r="B1546" s="6" t="s">
        <v>2110</v>
      </c>
      <c r="C1546" t="s">
        <v>2111</v>
      </c>
      <c r="D1546" t="s">
        <v>425</v>
      </c>
      <c r="E1546">
        <v>9</v>
      </c>
      <c r="F1546" s="34"/>
      <c r="G1546" s="10">
        <v>8.5</v>
      </c>
      <c r="H1546" s="43">
        <f t="shared" si="97"/>
        <v>0</v>
      </c>
      <c r="I1546" s="34">
        <f t="shared" si="93"/>
        <v>0</v>
      </c>
      <c r="J1546"/>
      <c r="K1546"/>
      <c r="L1546"/>
    </row>
    <row r="1547" spans="1:12" s="2" customFormat="1" x14ac:dyDescent="0.25">
      <c r="A1547" s="1" t="s">
        <v>1172</v>
      </c>
      <c r="B1547" s="6" t="s">
        <v>635</v>
      </c>
      <c r="C1547" t="s">
        <v>636</v>
      </c>
      <c r="D1547" t="s">
        <v>458</v>
      </c>
      <c r="E1547">
        <v>3</v>
      </c>
      <c r="F1547" s="34"/>
      <c r="G1547" s="10">
        <v>6</v>
      </c>
      <c r="H1547" s="43">
        <f t="shared" si="97"/>
        <v>0</v>
      </c>
      <c r="I1547" s="34">
        <f t="shared" si="93"/>
        <v>0</v>
      </c>
      <c r="K1547" s="24"/>
      <c r="L1547" s="24"/>
    </row>
    <row r="1548" spans="1:12" s="2" customFormat="1" x14ac:dyDescent="0.25">
      <c r="A1548" s="1" t="s">
        <v>1172</v>
      </c>
      <c r="B1548" s="6" t="s">
        <v>1176</v>
      </c>
      <c r="C1548" t="s">
        <v>637</v>
      </c>
      <c r="D1548" t="s">
        <v>458</v>
      </c>
      <c r="E1548">
        <v>3</v>
      </c>
      <c r="F1548" s="34"/>
      <c r="G1548" s="10">
        <v>6</v>
      </c>
      <c r="H1548" s="43">
        <f t="shared" si="97"/>
        <v>0</v>
      </c>
      <c r="I1548" s="34">
        <f t="shared" si="93"/>
        <v>0</v>
      </c>
      <c r="J1548"/>
      <c r="K1548"/>
      <c r="L1548"/>
    </row>
    <row r="1549" spans="1:12" s="2" customFormat="1" x14ac:dyDescent="0.25">
      <c r="A1549" s="1" t="s">
        <v>1172</v>
      </c>
      <c r="B1549" s="6" t="s">
        <v>609</v>
      </c>
      <c r="C1549" t="s">
        <v>610</v>
      </c>
      <c r="D1549" t="s">
        <v>425</v>
      </c>
      <c r="E1549">
        <v>9</v>
      </c>
      <c r="F1549" s="34"/>
      <c r="G1549" s="10">
        <v>11.9</v>
      </c>
      <c r="H1549" s="43">
        <f t="shared" si="97"/>
        <v>0</v>
      </c>
      <c r="I1549" s="34">
        <f t="shared" si="93"/>
        <v>0</v>
      </c>
      <c r="J1549"/>
      <c r="K1549"/>
      <c r="L1549"/>
    </row>
    <row r="1550" spans="1:12" s="2" customFormat="1" x14ac:dyDescent="0.25">
      <c r="A1550" s="1" t="s">
        <v>1172</v>
      </c>
      <c r="B1550" s="6" t="s">
        <v>2112</v>
      </c>
      <c r="C1550" t="s">
        <v>2113</v>
      </c>
      <c r="D1550" t="s">
        <v>425</v>
      </c>
      <c r="E1550">
        <v>3</v>
      </c>
      <c r="F1550" s="34"/>
      <c r="G1550" s="10">
        <v>8</v>
      </c>
      <c r="H1550" s="43">
        <f t="shared" si="97"/>
        <v>0</v>
      </c>
      <c r="I1550" s="34">
        <f t="shared" si="93"/>
        <v>0</v>
      </c>
      <c r="J1550"/>
      <c r="K1550"/>
      <c r="L1550"/>
    </row>
    <row r="1551" spans="1:12" s="2" customFormat="1" x14ac:dyDescent="0.25">
      <c r="A1551" s="1" t="s">
        <v>1172</v>
      </c>
      <c r="B1551" s="6" t="s">
        <v>2114</v>
      </c>
      <c r="C1551" t="s">
        <v>2115</v>
      </c>
      <c r="D1551" t="s">
        <v>425</v>
      </c>
      <c r="E1551">
        <v>9</v>
      </c>
      <c r="F1551" s="34"/>
      <c r="G1551" s="10">
        <v>14.95</v>
      </c>
      <c r="H1551" s="43">
        <f t="shared" si="97"/>
        <v>0</v>
      </c>
      <c r="I1551" s="34">
        <f t="shared" si="93"/>
        <v>0</v>
      </c>
      <c r="J1551"/>
      <c r="K1551"/>
      <c r="L1551"/>
    </row>
    <row r="1552" spans="1:12" s="2" customFormat="1" x14ac:dyDescent="0.25">
      <c r="A1552" s="1" t="s">
        <v>1172</v>
      </c>
      <c r="B1552" s="6" t="s">
        <v>1181</v>
      </c>
      <c r="C1552" t="s">
        <v>1085</v>
      </c>
      <c r="D1552" t="s">
        <v>458</v>
      </c>
      <c r="E1552">
        <v>5</v>
      </c>
      <c r="F1552" s="34"/>
      <c r="G1552" s="10">
        <v>4.5</v>
      </c>
      <c r="H1552" s="43">
        <f t="shared" si="97"/>
        <v>0</v>
      </c>
      <c r="I1552" s="34">
        <f t="shared" si="93"/>
        <v>0</v>
      </c>
      <c r="J1552"/>
      <c r="K1552"/>
      <c r="L1552"/>
    </row>
    <row r="1553" spans="1:12" s="2" customFormat="1" x14ac:dyDescent="0.25">
      <c r="A1553" s="1" t="s">
        <v>1172</v>
      </c>
      <c r="B1553" s="6" t="s">
        <v>623</v>
      </c>
      <c r="C1553" t="s">
        <v>624</v>
      </c>
      <c r="D1553" t="s">
        <v>425</v>
      </c>
      <c r="E1553">
        <v>3</v>
      </c>
      <c r="F1553" s="34"/>
      <c r="G1553" s="10">
        <v>8</v>
      </c>
      <c r="H1553" s="43">
        <f t="shared" si="97"/>
        <v>0</v>
      </c>
      <c r="I1553" s="34">
        <f t="shared" si="93"/>
        <v>0</v>
      </c>
      <c r="J1553"/>
      <c r="K1553"/>
      <c r="L1553"/>
    </row>
    <row r="1554" spans="1:12" s="2" customFormat="1" x14ac:dyDescent="0.25">
      <c r="A1554" s="1" t="s">
        <v>1172</v>
      </c>
      <c r="B1554" s="6" t="s">
        <v>1177</v>
      </c>
      <c r="C1554" t="s">
        <v>1178</v>
      </c>
      <c r="D1554" t="s">
        <v>458</v>
      </c>
      <c r="E1554">
        <v>3</v>
      </c>
      <c r="F1554" s="34"/>
      <c r="G1554" s="10">
        <v>4.5</v>
      </c>
      <c r="H1554" s="43">
        <f t="shared" si="97"/>
        <v>0</v>
      </c>
      <c r="I1554" s="34">
        <f t="shared" si="93"/>
        <v>0</v>
      </c>
      <c r="J1554"/>
      <c r="K1554"/>
      <c r="L1554"/>
    </row>
    <row r="1555" spans="1:12" s="5" customFormat="1" x14ac:dyDescent="0.25">
      <c r="A1555" s="1" t="s">
        <v>1172</v>
      </c>
      <c r="B1555" s="6" t="s">
        <v>1487</v>
      </c>
      <c r="C1555" t="s">
        <v>1488</v>
      </c>
      <c r="D1555" t="s">
        <v>425</v>
      </c>
      <c r="E1555">
        <v>5</v>
      </c>
      <c r="F1555" s="34"/>
      <c r="G1555" s="10">
        <v>5</v>
      </c>
      <c r="H1555" s="43">
        <f>(F1555*G1555*0.5)/1.055</f>
        <v>0</v>
      </c>
      <c r="I1555" s="34">
        <f t="shared" si="93"/>
        <v>0</v>
      </c>
      <c r="J1555"/>
      <c r="K1555"/>
      <c r="L1555"/>
    </row>
    <row r="1556" spans="1:12" s="5" customFormat="1" x14ac:dyDescent="0.25">
      <c r="A1556" s="1" t="s">
        <v>1172</v>
      </c>
      <c r="B1556" s="6" t="s">
        <v>1083</v>
      </c>
      <c r="C1556" t="s">
        <v>1084</v>
      </c>
      <c r="D1556" t="s">
        <v>425</v>
      </c>
      <c r="E1556">
        <v>5</v>
      </c>
      <c r="F1556" s="34"/>
      <c r="G1556" s="10">
        <v>5</v>
      </c>
      <c r="H1556" s="43">
        <f>(F1556*G1556*0.5)/1.055</f>
        <v>0</v>
      </c>
      <c r="I1556" s="34">
        <f t="shared" si="93"/>
        <v>0</v>
      </c>
      <c r="J1556"/>
      <c r="K1556"/>
      <c r="L1556"/>
    </row>
    <row r="1557" spans="1:12" s="2" customFormat="1" x14ac:dyDescent="0.25">
      <c r="A1557" s="1" t="s">
        <v>1172</v>
      </c>
      <c r="B1557" s="6" t="s">
        <v>617</v>
      </c>
      <c r="C1557" t="s">
        <v>618</v>
      </c>
      <c r="D1557" t="s">
        <v>425</v>
      </c>
      <c r="E1557">
        <v>5</v>
      </c>
      <c r="F1557" s="34"/>
      <c r="G1557" s="10">
        <v>5</v>
      </c>
      <c r="H1557" s="43">
        <f>(F1557*G1557*0.5)/1.055</f>
        <v>0</v>
      </c>
      <c r="I1557" s="34">
        <f t="shared" si="93"/>
        <v>0</v>
      </c>
      <c r="J1557"/>
      <c r="K1557"/>
      <c r="L1557"/>
    </row>
    <row r="1558" spans="1:12" s="2" customFormat="1" x14ac:dyDescent="0.25">
      <c r="A1558" s="1" t="s">
        <v>1172</v>
      </c>
      <c r="B1558" s="6" t="s">
        <v>1173</v>
      </c>
      <c r="C1558" t="s">
        <v>211</v>
      </c>
      <c r="D1558" t="s">
        <v>473</v>
      </c>
      <c r="E1558">
        <v>11</v>
      </c>
      <c r="F1558" s="34"/>
      <c r="G1558" s="10">
        <v>5</v>
      </c>
      <c r="H1558" s="43">
        <f>(F1558*G1558*0.4)/1.055</f>
        <v>0</v>
      </c>
      <c r="I1558" s="34">
        <f t="shared" si="93"/>
        <v>0</v>
      </c>
      <c r="K1558"/>
      <c r="L1558"/>
    </row>
    <row r="1559" spans="1:12" s="2" customFormat="1" x14ac:dyDescent="0.25">
      <c r="A1559" s="1" t="s">
        <v>1172</v>
      </c>
      <c r="B1559" s="6" t="s">
        <v>1218</v>
      </c>
      <c r="C1559" t="s">
        <v>212</v>
      </c>
      <c r="D1559" t="s">
        <v>473</v>
      </c>
      <c r="E1559">
        <v>11</v>
      </c>
      <c r="F1559" s="34"/>
      <c r="G1559" s="10">
        <v>6</v>
      </c>
      <c r="H1559" s="43">
        <f>(F1559*G1559*0.4)/1.055</f>
        <v>0</v>
      </c>
      <c r="I1559" s="34">
        <f t="shared" si="93"/>
        <v>0</v>
      </c>
      <c r="J1559"/>
      <c r="K1559"/>
      <c r="L1559"/>
    </row>
    <row r="1560" spans="1:12" s="2" customFormat="1" x14ac:dyDescent="0.25">
      <c r="A1560" s="1" t="s">
        <v>1172</v>
      </c>
      <c r="B1560" s="6" t="s">
        <v>679</v>
      </c>
      <c r="C1560" t="s">
        <v>680</v>
      </c>
      <c r="D1560" t="s">
        <v>425</v>
      </c>
      <c r="E1560">
        <v>8</v>
      </c>
      <c r="F1560" s="34"/>
      <c r="G1560" s="10">
        <v>12.5</v>
      </c>
      <c r="H1560" s="43">
        <f>(F1560*G1560*0.4)/1.055</f>
        <v>0</v>
      </c>
      <c r="I1560" s="34">
        <f t="shared" si="93"/>
        <v>0</v>
      </c>
      <c r="J1560"/>
      <c r="K1560"/>
      <c r="L1560"/>
    </row>
    <row r="1561" spans="1:12" s="2" customFormat="1" x14ac:dyDescent="0.25">
      <c r="A1561" s="1" t="s">
        <v>1172</v>
      </c>
      <c r="B1561" s="6" t="s">
        <v>2117</v>
      </c>
      <c r="C1561" t="s">
        <v>2118</v>
      </c>
      <c r="D1561" t="s">
        <v>458</v>
      </c>
      <c r="E1561">
        <v>9</v>
      </c>
      <c r="F1561" s="34"/>
      <c r="G1561" s="10">
        <v>12.9</v>
      </c>
      <c r="H1561" s="43">
        <f>(F1561*G1561*0.5)/1.055</f>
        <v>0</v>
      </c>
      <c r="I1561" s="34">
        <f t="shared" ref="I1561:I1622" si="98">F1561*G1561*0.91</f>
        <v>0</v>
      </c>
      <c r="J1561"/>
      <c r="K1561"/>
      <c r="L1561"/>
    </row>
    <row r="1562" spans="1:12" s="2" customFormat="1" x14ac:dyDescent="0.25">
      <c r="A1562" s="1" t="s">
        <v>1172</v>
      </c>
      <c r="B1562" s="6" t="s">
        <v>2119</v>
      </c>
      <c r="C1562" t="s">
        <v>2120</v>
      </c>
      <c r="D1562" t="s">
        <v>458</v>
      </c>
      <c r="E1562">
        <v>9</v>
      </c>
      <c r="F1562" s="34"/>
      <c r="G1562" s="10">
        <v>17</v>
      </c>
      <c r="H1562" s="43"/>
      <c r="I1562" s="34">
        <f t="shared" si="98"/>
        <v>0</v>
      </c>
      <c r="J1562"/>
      <c r="K1562"/>
      <c r="L1562"/>
    </row>
    <row r="1563" spans="1:12" s="2" customFormat="1" x14ac:dyDescent="0.25">
      <c r="A1563" s="1" t="s">
        <v>1172</v>
      </c>
      <c r="B1563" s="6" t="s">
        <v>2121</v>
      </c>
      <c r="C1563" t="s">
        <v>2122</v>
      </c>
      <c r="D1563" t="s">
        <v>458</v>
      </c>
      <c r="E1563">
        <v>9</v>
      </c>
      <c r="F1563" s="34"/>
      <c r="G1563" s="10">
        <v>9.9499999999999993</v>
      </c>
      <c r="H1563" s="43">
        <f>(F1563*G1563*0.4)/1.055</f>
        <v>0</v>
      </c>
      <c r="I1563" s="34">
        <f t="shared" si="98"/>
        <v>0</v>
      </c>
      <c r="J1563"/>
      <c r="K1563"/>
      <c r="L1563"/>
    </row>
    <row r="1564" spans="1:12" s="2" customFormat="1" x14ac:dyDescent="0.25">
      <c r="A1564" s="1" t="s">
        <v>1172</v>
      </c>
      <c r="B1564" s="6" t="s">
        <v>615</v>
      </c>
      <c r="C1564" t="s">
        <v>616</v>
      </c>
      <c r="D1564" t="s">
        <v>425</v>
      </c>
      <c r="E1564">
        <v>5</v>
      </c>
      <c r="F1564" s="34"/>
      <c r="G1564" s="10">
        <v>14.9</v>
      </c>
      <c r="H1564" s="43">
        <f>(F1564*G1564*0.4)/1.055</f>
        <v>0</v>
      </c>
      <c r="I1564" s="34">
        <f t="shared" si="98"/>
        <v>0</v>
      </c>
      <c r="J1564"/>
      <c r="K1564"/>
      <c r="L1564"/>
    </row>
    <row r="1565" spans="1:12" s="2" customFormat="1" x14ac:dyDescent="0.25">
      <c r="A1565" s="1" t="s">
        <v>1172</v>
      </c>
      <c r="B1565" s="6" t="s">
        <v>2125</v>
      </c>
      <c r="C1565" t="s">
        <v>2126</v>
      </c>
      <c r="D1565" t="s">
        <v>425</v>
      </c>
      <c r="E1565">
        <v>3</v>
      </c>
      <c r="F1565" s="34"/>
      <c r="G1565" s="10">
        <v>12.5</v>
      </c>
      <c r="H1565" s="43">
        <f>(F1565*G1565*0.5)/1.055</f>
        <v>0</v>
      </c>
      <c r="I1565" s="34">
        <f t="shared" si="98"/>
        <v>0</v>
      </c>
      <c r="J1565"/>
      <c r="K1565"/>
      <c r="L1565"/>
    </row>
    <row r="1566" spans="1:12" s="2" customFormat="1" x14ac:dyDescent="0.25">
      <c r="A1566" s="1" t="s">
        <v>1172</v>
      </c>
      <c r="B1566" s="6" t="s">
        <v>2127</v>
      </c>
      <c r="C1566" t="s">
        <v>2128</v>
      </c>
      <c r="D1566" t="s">
        <v>458</v>
      </c>
      <c r="E1566">
        <v>6</v>
      </c>
      <c r="F1566" s="34"/>
      <c r="G1566" s="10">
        <v>9.9</v>
      </c>
      <c r="H1566" s="43">
        <f>(F1566*G1566*0.5)/1.055</f>
        <v>0</v>
      </c>
      <c r="I1566" s="34">
        <f t="shared" si="98"/>
        <v>0</v>
      </c>
      <c r="K1566"/>
      <c r="L1566"/>
    </row>
    <row r="1567" spans="1:12" s="2" customFormat="1" x14ac:dyDescent="0.25">
      <c r="A1567" s="1" t="s">
        <v>1172</v>
      </c>
      <c r="B1567" s="6" t="s">
        <v>607</v>
      </c>
      <c r="C1567" t="s">
        <v>608</v>
      </c>
      <c r="D1567" t="s">
        <v>458</v>
      </c>
      <c r="E1567">
        <v>6</v>
      </c>
      <c r="F1567" s="34"/>
      <c r="G1567" s="10">
        <v>10</v>
      </c>
      <c r="H1567" s="43">
        <f>(F1567*G1567*0.5)/1.055</f>
        <v>0</v>
      </c>
      <c r="I1567" s="34">
        <f t="shared" si="98"/>
        <v>0</v>
      </c>
      <c r="J1567"/>
      <c r="K1567"/>
      <c r="L1567"/>
    </row>
    <row r="1568" spans="1:12" s="2" customFormat="1" x14ac:dyDescent="0.25">
      <c r="A1568" s="1" t="s">
        <v>1172</v>
      </c>
      <c r="B1568" s="6" t="s">
        <v>1504</v>
      </c>
      <c r="C1568" t="s">
        <v>606</v>
      </c>
      <c r="D1568" t="s">
        <v>458</v>
      </c>
      <c r="E1568">
        <v>6</v>
      </c>
      <c r="F1568" s="34"/>
      <c r="G1568" s="10">
        <v>13.5</v>
      </c>
      <c r="H1568" s="43">
        <f>(F1568*G1568*0.4)/1.055</f>
        <v>0</v>
      </c>
      <c r="I1568" s="34">
        <f t="shared" si="98"/>
        <v>0</v>
      </c>
      <c r="J1568"/>
      <c r="K1568"/>
      <c r="L1568"/>
    </row>
    <row r="1569" spans="1:12" s="2" customFormat="1" x14ac:dyDescent="0.25">
      <c r="A1569" s="1" t="s">
        <v>1172</v>
      </c>
      <c r="B1569" s="6" t="s">
        <v>3802</v>
      </c>
      <c r="C1569" t="s">
        <v>3803</v>
      </c>
      <c r="D1569" t="s">
        <v>458</v>
      </c>
      <c r="E1569">
        <v>6</v>
      </c>
      <c r="F1569" s="34"/>
      <c r="G1569" s="10">
        <v>6.5</v>
      </c>
      <c r="H1569" s="43">
        <f>(F1569*G1569*0.4)/1.055</f>
        <v>0</v>
      </c>
      <c r="I1569" s="34">
        <f t="shared" si="98"/>
        <v>0</v>
      </c>
      <c r="J1569"/>
      <c r="K1569"/>
      <c r="L1569"/>
    </row>
    <row r="1570" spans="1:12" s="2" customFormat="1" x14ac:dyDescent="0.25">
      <c r="A1570" s="1" t="s">
        <v>1172</v>
      </c>
      <c r="B1570" s="6" t="s">
        <v>2129</v>
      </c>
      <c r="C1570" t="s">
        <v>2130</v>
      </c>
      <c r="D1570" t="s">
        <v>458</v>
      </c>
      <c r="E1570">
        <v>6</v>
      </c>
      <c r="F1570" s="34"/>
      <c r="G1570" s="10">
        <v>10</v>
      </c>
      <c r="H1570" s="43">
        <f>(F1570*G1570*0.5)/1.055</f>
        <v>0</v>
      </c>
      <c r="I1570" s="34">
        <f t="shared" si="98"/>
        <v>0</v>
      </c>
      <c r="J1570"/>
      <c r="K1570"/>
      <c r="L1570"/>
    </row>
    <row r="1571" spans="1:12" s="2" customFormat="1" x14ac:dyDescent="0.25">
      <c r="A1571" s="1" t="s">
        <v>1172</v>
      </c>
      <c r="B1571" s="6" t="s">
        <v>2131</v>
      </c>
      <c r="C1571" t="s">
        <v>2132</v>
      </c>
      <c r="D1571" t="s">
        <v>458</v>
      </c>
      <c r="E1571">
        <v>6</v>
      </c>
      <c r="F1571" s="34"/>
      <c r="G1571" s="10">
        <v>10</v>
      </c>
      <c r="H1571" s="43">
        <f>(F1571*G1571*0.5)/1.055</f>
        <v>0</v>
      </c>
      <c r="I1571" s="34">
        <f t="shared" si="98"/>
        <v>0</v>
      </c>
      <c r="J1571"/>
      <c r="K1571"/>
      <c r="L1571"/>
    </row>
    <row r="1572" spans="1:12" s="2" customFormat="1" x14ac:dyDescent="0.25">
      <c r="A1572" s="1" t="s">
        <v>1172</v>
      </c>
      <c r="B1572" s="6" t="s">
        <v>30</v>
      </c>
      <c r="C1572" t="s">
        <v>31</v>
      </c>
      <c r="D1572" t="s">
        <v>458</v>
      </c>
      <c r="E1572">
        <v>4</v>
      </c>
      <c r="F1572" s="34"/>
      <c r="G1572" s="10">
        <v>10</v>
      </c>
      <c r="H1572" s="43">
        <f>(F1572*G1572*0.4)/1.055</f>
        <v>0</v>
      </c>
      <c r="I1572" s="34">
        <f t="shared" si="98"/>
        <v>0</v>
      </c>
      <c r="J1572"/>
      <c r="K1572"/>
      <c r="L1572"/>
    </row>
    <row r="1573" spans="1:12" s="2" customFormat="1" x14ac:dyDescent="0.25">
      <c r="A1573" s="1" t="s">
        <v>1172</v>
      </c>
      <c r="B1573" s="6" t="s">
        <v>2133</v>
      </c>
      <c r="C1573" t="s">
        <v>2134</v>
      </c>
      <c r="D1573" t="s">
        <v>425</v>
      </c>
      <c r="E1573">
        <v>9</v>
      </c>
      <c r="F1573" s="34"/>
      <c r="G1573" s="10">
        <v>12.9</v>
      </c>
      <c r="H1573" s="43">
        <f>(F1573*G1573*0.4)/1.055</f>
        <v>0</v>
      </c>
      <c r="I1573" s="34">
        <f t="shared" si="98"/>
        <v>0</v>
      </c>
      <c r="J1573"/>
      <c r="K1573"/>
      <c r="L1573"/>
    </row>
    <row r="1574" spans="1:12" s="2" customFormat="1" x14ac:dyDescent="0.25">
      <c r="A1574" s="1" t="s">
        <v>1172</v>
      </c>
      <c r="B1574" s="6" t="s">
        <v>602</v>
      </c>
      <c r="C1574" t="s">
        <v>603</v>
      </c>
      <c r="D1574" t="s">
        <v>425</v>
      </c>
      <c r="E1574">
        <v>6</v>
      </c>
      <c r="F1574" s="34"/>
      <c r="G1574" s="10">
        <v>14.9</v>
      </c>
      <c r="H1574" s="43">
        <f>(F1574*G1574*0.4)/1.055</f>
        <v>0</v>
      </c>
      <c r="I1574" s="34">
        <f t="shared" si="98"/>
        <v>0</v>
      </c>
      <c r="J1574"/>
      <c r="K1574"/>
      <c r="L1574"/>
    </row>
    <row r="1575" spans="1:12" s="2" customFormat="1" x14ac:dyDescent="0.25">
      <c r="A1575" s="1" t="s">
        <v>1172</v>
      </c>
      <c r="B1575" s="6" t="s">
        <v>1179</v>
      </c>
      <c r="C1575" t="s">
        <v>1180</v>
      </c>
      <c r="D1575" t="s">
        <v>458</v>
      </c>
      <c r="E1575">
        <v>3</v>
      </c>
      <c r="F1575" s="34"/>
      <c r="G1575" s="10">
        <v>4.5</v>
      </c>
      <c r="H1575" s="43">
        <f>(F1575*G1575*0.4)/1.055</f>
        <v>0</v>
      </c>
      <c r="I1575" s="34">
        <f t="shared" si="98"/>
        <v>0</v>
      </c>
      <c r="J1575"/>
      <c r="K1575"/>
      <c r="L1575"/>
    </row>
    <row r="1576" spans="1:12" s="2" customFormat="1" x14ac:dyDescent="0.25">
      <c r="A1576" s="1" t="s">
        <v>1172</v>
      </c>
      <c r="B1576" s="6" t="s">
        <v>2135</v>
      </c>
      <c r="C1576" t="s">
        <v>2136</v>
      </c>
      <c r="D1576" t="s">
        <v>425</v>
      </c>
      <c r="E1576">
        <v>3</v>
      </c>
      <c r="F1576" s="34"/>
      <c r="G1576" s="10">
        <v>8</v>
      </c>
      <c r="H1576" s="43">
        <f>(F1576*G1576*0.4)/1.055</f>
        <v>0</v>
      </c>
      <c r="I1576" s="34">
        <f t="shared" si="98"/>
        <v>0</v>
      </c>
      <c r="J1576"/>
      <c r="K1576"/>
      <c r="L1576"/>
    </row>
    <row r="1577" spans="1:12" s="2" customFormat="1" x14ac:dyDescent="0.25">
      <c r="A1577" s="1" t="s">
        <v>1172</v>
      </c>
      <c r="B1577" s="6" t="s">
        <v>687</v>
      </c>
      <c r="C1577" t="s">
        <v>688</v>
      </c>
      <c r="D1577" t="s">
        <v>425</v>
      </c>
      <c r="E1577">
        <v>6</v>
      </c>
      <c r="F1577" s="34"/>
      <c r="G1577" s="10">
        <v>14.9</v>
      </c>
      <c r="H1577" s="43">
        <f>(F1577*G1577*0.5)/1.055</f>
        <v>0</v>
      </c>
      <c r="I1577" s="34">
        <f t="shared" si="98"/>
        <v>0</v>
      </c>
      <c r="J1577"/>
      <c r="K1577"/>
      <c r="L1577"/>
    </row>
    <row r="1578" spans="1:12" s="2" customFormat="1" x14ac:dyDescent="0.25">
      <c r="A1578" s="1" t="s">
        <v>1172</v>
      </c>
      <c r="B1578" s="6" t="s">
        <v>689</v>
      </c>
      <c r="C1578" t="s">
        <v>690</v>
      </c>
      <c r="D1578" t="s">
        <v>458</v>
      </c>
      <c r="E1578">
        <v>7</v>
      </c>
      <c r="F1578" s="34"/>
      <c r="G1578" s="10">
        <v>10</v>
      </c>
      <c r="H1578" s="43">
        <f>(F1578*G1578*0.4)/1.055</f>
        <v>0</v>
      </c>
      <c r="I1578" s="34">
        <f t="shared" si="98"/>
        <v>0</v>
      </c>
      <c r="J1578"/>
      <c r="K1578"/>
      <c r="L1578"/>
    </row>
    <row r="1579" spans="1:12" s="2" customFormat="1" x14ac:dyDescent="0.25">
      <c r="A1579" s="1" t="s">
        <v>1172</v>
      </c>
      <c r="B1579" s="6" t="s">
        <v>1509</v>
      </c>
      <c r="C1579" t="s">
        <v>3828</v>
      </c>
      <c r="D1579" t="s">
        <v>110</v>
      </c>
      <c r="E1579">
        <v>9</v>
      </c>
      <c r="F1579" s="34"/>
      <c r="G1579" s="10">
        <v>5.5</v>
      </c>
      <c r="H1579" s="43">
        <f>(F1579*G1579*0.4)/1.055</f>
        <v>0</v>
      </c>
      <c r="I1579" s="34">
        <f t="shared" si="98"/>
        <v>0</v>
      </c>
      <c r="J1579"/>
      <c r="K1579"/>
      <c r="L1579"/>
    </row>
    <row r="1580" spans="1:12" s="2" customFormat="1" x14ac:dyDescent="0.25">
      <c r="A1580" s="1" t="s">
        <v>1172</v>
      </c>
      <c r="B1580" s="6" t="s">
        <v>1505</v>
      </c>
      <c r="C1580" t="s">
        <v>684</v>
      </c>
      <c r="D1580" t="s">
        <v>458</v>
      </c>
      <c r="E1580">
        <v>4</v>
      </c>
      <c r="F1580" s="34"/>
      <c r="G1580" s="10">
        <v>8.5</v>
      </c>
      <c r="H1580" s="43">
        <f>(F1580*G1580*0.5)/1.055</f>
        <v>0</v>
      </c>
      <c r="I1580" s="34">
        <f t="shared" si="98"/>
        <v>0</v>
      </c>
      <c r="J1580"/>
      <c r="K1580"/>
      <c r="L1580"/>
    </row>
    <row r="1581" spans="1:12" s="2" customFormat="1" x14ac:dyDescent="0.25">
      <c r="A1581" s="1" t="s">
        <v>1172</v>
      </c>
      <c r="B1581" s="6" t="s">
        <v>1187</v>
      </c>
      <c r="C1581" t="s">
        <v>1116</v>
      </c>
      <c r="D1581" t="s">
        <v>458</v>
      </c>
      <c r="E1581">
        <v>4</v>
      </c>
      <c r="F1581" s="34"/>
      <c r="G1581" s="10">
        <v>8.5</v>
      </c>
      <c r="H1581" s="43">
        <f>(F1581*G1581*0.5)/1.055</f>
        <v>0</v>
      </c>
      <c r="I1581" s="34">
        <f t="shared" si="98"/>
        <v>0</v>
      </c>
      <c r="J1581"/>
      <c r="K1581"/>
      <c r="L1581"/>
    </row>
    <row r="1582" spans="1:12" s="2" customFormat="1" x14ac:dyDescent="0.25">
      <c r="A1582" s="1" t="s">
        <v>1172</v>
      </c>
      <c r="B1582" s="6" t="s">
        <v>1120</v>
      </c>
      <c r="C1582" t="s">
        <v>1119</v>
      </c>
      <c r="D1582" t="s">
        <v>458</v>
      </c>
      <c r="E1582">
        <v>4</v>
      </c>
      <c r="F1582" s="34"/>
      <c r="G1582" s="10">
        <v>8.5</v>
      </c>
      <c r="H1582" s="43">
        <f>(F1582*G1582*0.5)/1.055</f>
        <v>0</v>
      </c>
      <c r="I1582" s="34">
        <f t="shared" si="98"/>
        <v>0</v>
      </c>
      <c r="K1582"/>
      <c r="L1582"/>
    </row>
    <row r="1583" spans="1:12" s="2" customFormat="1" x14ac:dyDescent="0.25">
      <c r="A1583" s="1" t="s">
        <v>1172</v>
      </c>
      <c r="B1583" s="6" t="s">
        <v>1117</v>
      </c>
      <c r="C1583" t="s">
        <v>1118</v>
      </c>
      <c r="D1583" t="s">
        <v>458</v>
      </c>
      <c r="E1583">
        <v>4</v>
      </c>
      <c r="F1583" s="34"/>
      <c r="G1583" s="10">
        <v>8.5</v>
      </c>
      <c r="H1583" s="43">
        <f>(F1583*G1583*0.5)/1.055</f>
        <v>0</v>
      </c>
      <c r="I1583" s="34">
        <f t="shared" si="98"/>
        <v>0</v>
      </c>
      <c r="J1583"/>
      <c r="K1583"/>
      <c r="L1583"/>
    </row>
    <row r="1584" spans="1:12" s="2" customFormat="1" x14ac:dyDescent="0.25">
      <c r="A1584" s="1" t="s">
        <v>1172</v>
      </c>
      <c r="B1584" s="6" t="s">
        <v>703</v>
      </c>
      <c r="C1584" t="s">
        <v>704</v>
      </c>
      <c r="D1584" t="s">
        <v>458</v>
      </c>
      <c r="E1584">
        <v>4</v>
      </c>
      <c r="F1584" s="34"/>
      <c r="G1584" s="10">
        <v>3.5</v>
      </c>
      <c r="H1584" s="43">
        <f t="shared" ref="H1584:H1596" si="99">(F1584*G1584*0.4)/1.055</f>
        <v>0</v>
      </c>
      <c r="I1584" s="34">
        <f t="shared" si="98"/>
        <v>0</v>
      </c>
      <c r="J1584"/>
      <c r="K1584"/>
      <c r="L1584"/>
    </row>
    <row r="1585" spans="1:12" s="2" customFormat="1" x14ac:dyDescent="0.25">
      <c r="A1585" s="1" t="s">
        <v>1172</v>
      </c>
      <c r="B1585" s="6" t="s">
        <v>701</v>
      </c>
      <c r="C1585" t="s">
        <v>702</v>
      </c>
      <c r="D1585" t="s">
        <v>458</v>
      </c>
      <c r="E1585">
        <v>4</v>
      </c>
      <c r="F1585" s="34"/>
      <c r="G1585" s="10">
        <v>3.5</v>
      </c>
      <c r="H1585" s="43">
        <f t="shared" si="99"/>
        <v>0</v>
      </c>
      <c r="I1585" s="34">
        <f t="shared" si="98"/>
        <v>0</v>
      </c>
      <c r="J1585"/>
      <c r="K1585"/>
      <c r="L1585"/>
    </row>
    <row r="1586" spans="1:12" s="2" customFormat="1" x14ac:dyDescent="0.25">
      <c r="A1586" s="1" t="s">
        <v>1172</v>
      </c>
      <c r="B1586" s="6" t="s">
        <v>699</v>
      </c>
      <c r="C1586" t="s">
        <v>700</v>
      </c>
      <c r="D1586" t="s">
        <v>458</v>
      </c>
      <c r="E1586">
        <v>4</v>
      </c>
      <c r="F1586" s="34"/>
      <c r="G1586" s="10">
        <v>3.5</v>
      </c>
      <c r="H1586" s="43">
        <f t="shared" si="99"/>
        <v>0</v>
      </c>
      <c r="I1586" s="34">
        <f t="shared" si="98"/>
        <v>0</v>
      </c>
      <c r="J1586"/>
      <c r="K1586"/>
      <c r="L1586"/>
    </row>
    <row r="1587" spans="1:12" s="2" customFormat="1" x14ac:dyDescent="0.25">
      <c r="A1587" s="1" t="s">
        <v>1172</v>
      </c>
      <c r="B1587" s="6" t="s">
        <v>697</v>
      </c>
      <c r="C1587" t="s">
        <v>698</v>
      </c>
      <c r="D1587" t="s">
        <v>458</v>
      </c>
      <c r="E1587">
        <v>4</v>
      </c>
      <c r="F1587" s="34"/>
      <c r="G1587" s="10">
        <v>3.5</v>
      </c>
      <c r="H1587" s="43">
        <f t="shared" si="99"/>
        <v>0</v>
      </c>
      <c r="I1587" s="34">
        <f t="shared" si="98"/>
        <v>0</v>
      </c>
      <c r="J1587"/>
      <c r="K1587"/>
      <c r="L1587"/>
    </row>
    <row r="1588" spans="1:12" s="2" customFormat="1" x14ac:dyDescent="0.25">
      <c r="A1588" s="1" t="s">
        <v>1172</v>
      </c>
      <c r="B1588" s="6" t="s">
        <v>642</v>
      </c>
      <c r="C1588" t="s">
        <v>643</v>
      </c>
      <c r="D1588" t="s">
        <v>458</v>
      </c>
      <c r="E1588">
        <v>4</v>
      </c>
      <c r="F1588" s="34"/>
      <c r="G1588" s="10">
        <v>6</v>
      </c>
      <c r="H1588" s="43">
        <f t="shared" si="99"/>
        <v>0</v>
      </c>
      <c r="I1588" s="34">
        <f t="shared" si="98"/>
        <v>0</v>
      </c>
      <c r="J1588"/>
      <c r="K1588"/>
      <c r="L1588"/>
    </row>
    <row r="1589" spans="1:12" s="2" customFormat="1" x14ac:dyDescent="0.25">
      <c r="A1589" s="1" t="s">
        <v>1172</v>
      </c>
      <c r="B1589" s="6" t="s">
        <v>2137</v>
      </c>
      <c r="C1589" t="s">
        <v>2138</v>
      </c>
      <c r="D1589" t="s">
        <v>509</v>
      </c>
      <c r="E1589">
        <v>6</v>
      </c>
      <c r="F1589" s="34"/>
      <c r="G1589" s="10">
        <v>6.9</v>
      </c>
      <c r="H1589" s="43">
        <f t="shared" si="99"/>
        <v>0</v>
      </c>
      <c r="I1589" s="34">
        <f t="shared" si="98"/>
        <v>0</v>
      </c>
      <c r="J1589"/>
      <c r="K1589"/>
      <c r="L1589"/>
    </row>
    <row r="1590" spans="1:12" s="2" customFormat="1" x14ac:dyDescent="0.25">
      <c r="A1590" s="1" t="s">
        <v>1172</v>
      </c>
      <c r="B1590" s="6" t="s">
        <v>681</v>
      </c>
      <c r="C1590" t="s">
        <v>682</v>
      </c>
      <c r="D1590" t="s">
        <v>509</v>
      </c>
      <c r="E1590">
        <v>9</v>
      </c>
      <c r="F1590" s="34"/>
      <c r="G1590" s="10">
        <v>10.95</v>
      </c>
      <c r="H1590" s="43">
        <f t="shared" si="99"/>
        <v>0</v>
      </c>
      <c r="I1590" s="34">
        <f t="shared" si="98"/>
        <v>0</v>
      </c>
      <c r="J1590"/>
      <c r="K1590"/>
      <c r="L1590" s="24"/>
    </row>
    <row r="1591" spans="1:12" s="2" customFormat="1" x14ac:dyDescent="0.25">
      <c r="A1591" s="1" t="s">
        <v>1172</v>
      </c>
      <c r="B1591" s="6" t="s">
        <v>2139</v>
      </c>
      <c r="C1591" t="s">
        <v>2140</v>
      </c>
      <c r="D1591" t="s">
        <v>509</v>
      </c>
      <c r="E1591">
        <v>4</v>
      </c>
      <c r="F1591" s="34"/>
      <c r="G1591" s="10">
        <v>11.9</v>
      </c>
      <c r="H1591" s="43">
        <f t="shared" si="99"/>
        <v>0</v>
      </c>
      <c r="I1591" s="34">
        <f t="shared" si="98"/>
        <v>0</v>
      </c>
      <c r="J1591"/>
      <c r="K1591"/>
      <c r="L1591"/>
    </row>
    <row r="1592" spans="1:12" s="2" customFormat="1" x14ac:dyDescent="0.25">
      <c r="A1592" s="1" t="s">
        <v>1172</v>
      </c>
      <c r="B1592" s="6" t="s">
        <v>3711</v>
      </c>
      <c r="C1592" t="s">
        <v>3712</v>
      </c>
      <c r="D1592" t="s">
        <v>458</v>
      </c>
      <c r="E1592">
        <v>3</v>
      </c>
      <c r="F1592" s="34"/>
      <c r="G1592" s="10">
        <v>7.9</v>
      </c>
      <c r="H1592" s="43">
        <f t="shared" si="99"/>
        <v>0</v>
      </c>
      <c r="I1592" s="34">
        <f t="shared" si="98"/>
        <v>0</v>
      </c>
      <c r="J1592"/>
      <c r="K1592"/>
      <c r="L1592"/>
    </row>
    <row r="1593" spans="1:12" s="2" customFormat="1" x14ac:dyDescent="0.25">
      <c r="A1593" s="1" t="s">
        <v>1172</v>
      </c>
      <c r="B1593" s="6" t="s">
        <v>2141</v>
      </c>
      <c r="C1593" t="s">
        <v>2142</v>
      </c>
      <c r="D1593" t="s">
        <v>458</v>
      </c>
      <c r="E1593">
        <v>3</v>
      </c>
      <c r="F1593" s="34"/>
      <c r="G1593" s="10">
        <v>5</v>
      </c>
      <c r="H1593" s="43">
        <f t="shared" si="99"/>
        <v>0</v>
      </c>
      <c r="I1593" s="34">
        <f t="shared" si="98"/>
        <v>0</v>
      </c>
      <c r="J1593"/>
      <c r="K1593"/>
      <c r="L1593"/>
    </row>
    <row r="1594" spans="1:12" s="2" customFormat="1" x14ac:dyDescent="0.25">
      <c r="A1594" s="1" t="s">
        <v>1172</v>
      </c>
      <c r="B1594" s="6" t="s">
        <v>696</v>
      </c>
      <c r="C1594" t="s">
        <v>695</v>
      </c>
      <c r="D1594" t="s">
        <v>458</v>
      </c>
      <c r="E1594">
        <v>2</v>
      </c>
      <c r="F1594" s="34"/>
      <c r="G1594" s="10">
        <v>4.95</v>
      </c>
      <c r="H1594" s="43">
        <f t="shared" si="99"/>
        <v>0</v>
      </c>
      <c r="I1594" s="34">
        <f t="shared" si="98"/>
        <v>0</v>
      </c>
      <c r="J1594"/>
      <c r="K1594"/>
      <c r="L1594"/>
    </row>
    <row r="1595" spans="1:12" s="2" customFormat="1" x14ac:dyDescent="0.25">
      <c r="A1595" s="1" t="s">
        <v>1172</v>
      </c>
      <c r="B1595" s="6" t="s">
        <v>1485</v>
      </c>
      <c r="C1595" t="s">
        <v>1486</v>
      </c>
      <c r="D1595" t="s">
        <v>458</v>
      </c>
      <c r="E1595">
        <v>2</v>
      </c>
      <c r="F1595" s="34"/>
      <c r="G1595" s="10">
        <v>4.95</v>
      </c>
      <c r="H1595" s="43">
        <f t="shared" si="99"/>
        <v>0</v>
      </c>
      <c r="I1595" s="34">
        <f t="shared" si="98"/>
        <v>0</v>
      </c>
      <c r="J1595"/>
      <c r="K1595"/>
      <c r="L1595"/>
    </row>
    <row r="1596" spans="1:12" s="2" customFormat="1" x14ac:dyDescent="0.25">
      <c r="A1596" s="1" t="s">
        <v>1172</v>
      </c>
      <c r="B1596" s="6" t="s">
        <v>2143</v>
      </c>
      <c r="C1596" t="s">
        <v>2144</v>
      </c>
      <c r="D1596" t="s">
        <v>458</v>
      </c>
      <c r="E1596">
        <v>2</v>
      </c>
      <c r="F1596" s="34"/>
      <c r="G1596" s="10">
        <v>7.9</v>
      </c>
      <c r="H1596" s="43">
        <f t="shared" si="99"/>
        <v>0</v>
      </c>
      <c r="I1596" s="34">
        <f t="shared" si="98"/>
        <v>0</v>
      </c>
      <c r="J1596"/>
      <c r="K1596"/>
      <c r="L1596"/>
    </row>
    <row r="1597" spans="1:12" s="2" customFormat="1" x14ac:dyDescent="0.25">
      <c r="A1597" s="1" t="s">
        <v>1172</v>
      </c>
      <c r="B1597" s="6" t="s">
        <v>1182</v>
      </c>
      <c r="C1597" t="s">
        <v>641</v>
      </c>
      <c r="D1597" t="s">
        <v>425</v>
      </c>
      <c r="E1597">
        <v>3</v>
      </c>
      <c r="F1597" s="34"/>
      <c r="G1597" s="10">
        <v>5.5</v>
      </c>
      <c r="H1597" s="43">
        <f>(F1597*G1597*0.4)/1.055</f>
        <v>0</v>
      </c>
      <c r="I1597" s="34">
        <f t="shared" si="98"/>
        <v>0</v>
      </c>
      <c r="J1597"/>
      <c r="K1597"/>
      <c r="L1597"/>
    </row>
    <row r="1598" spans="1:12" s="2" customFormat="1" x14ac:dyDescent="0.25">
      <c r="A1598" s="1" t="s">
        <v>1172</v>
      </c>
      <c r="B1598" s="6" t="s">
        <v>3169</v>
      </c>
      <c r="C1598" t="s">
        <v>3170</v>
      </c>
      <c r="D1598" t="s">
        <v>425</v>
      </c>
      <c r="E1598">
        <v>3</v>
      </c>
      <c r="F1598" s="34"/>
      <c r="G1598" s="10">
        <v>5.5</v>
      </c>
      <c r="H1598" s="43">
        <f>(F1598*G1598*0.5)/1.055</f>
        <v>0</v>
      </c>
      <c r="I1598" s="34">
        <f t="shared" si="98"/>
        <v>0</v>
      </c>
      <c r="J1598"/>
      <c r="K1598"/>
      <c r="L1598"/>
    </row>
    <row r="1599" spans="1:12" s="2" customFormat="1" x14ac:dyDescent="0.25">
      <c r="A1599" s="1" t="s">
        <v>1172</v>
      </c>
      <c r="B1599" s="6" t="s">
        <v>1183</v>
      </c>
      <c r="C1599" t="s">
        <v>640</v>
      </c>
      <c r="D1599" t="s">
        <v>425</v>
      </c>
      <c r="E1599">
        <v>3</v>
      </c>
      <c r="F1599" s="34"/>
      <c r="G1599" s="10">
        <v>5.5</v>
      </c>
      <c r="H1599" s="43">
        <f>(F1599*G1599*0.5)/1.055</f>
        <v>0</v>
      </c>
      <c r="I1599" s="34">
        <f t="shared" si="98"/>
        <v>0</v>
      </c>
      <c r="J1599"/>
      <c r="K1599"/>
      <c r="L1599"/>
    </row>
    <row r="1600" spans="1:12" s="2" customFormat="1" x14ac:dyDescent="0.25">
      <c r="A1600" s="1" t="s">
        <v>1172</v>
      </c>
      <c r="B1600" s="6" t="s">
        <v>1489</v>
      </c>
      <c r="C1600" t="s">
        <v>1490</v>
      </c>
      <c r="D1600" t="s">
        <v>425</v>
      </c>
      <c r="E1600">
        <v>9</v>
      </c>
      <c r="F1600" s="34"/>
      <c r="G1600" s="10">
        <v>12.5</v>
      </c>
      <c r="H1600" s="43">
        <f>(F1600*G1600*0.4)/1.055</f>
        <v>0</v>
      </c>
      <c r="I1600" s="34">
        <f t="shared" si="98"/>
        <v>0</v>
      </c>
      <c r="J1600"/>
      <c r="K1600"/>
      <c r="L1600"/>
    </row>
    <row r="1601" spans="1:12" s="2" customFormat="1" x14ac:dyDescent="0.25">
      <c r="A1601" s="1" t="s">
        <v>1172</v>
      </c>
      <c r="B1601" s="6" t="s">
        <v>1496</v>
      </c>
      <c r="C1601" t="s">
        <v>691</v>
      </c>
      <c r="D1601" t="s">
        <v>425</v>
      </c>
      <c r="E1601">
        <v>9</v>
      </c>
      <c r="F1601" s="34"/>
      <c r="G1601" s="10">
        <v>9.9499999999999993</v>
      </c>
      <c r="H1601" s="43">
        <f>(F1601*G1601*0.5)/1.055</f>
        <v>0</v>
      </c>
      <c r="I1601" s="34">
        <f t="shared" si="98"/>
        <v>0</v>
      </c>
      <c r="J1601"/>
      <c r="K1601" s="24"/>
      <c r="L1601" s="24"/>
    </row>
    <row r="1602" spans="1:12" s="2" customFormat="1" x14ac:dyDescent="0.25">
      <c r="A1602" s="1" t="s">
        <v>1172</v>
      </c>
      <c r="B1602" s="6" t="s">
        <v>2145</v>
      </c>
      <c r="C1602" t="s">
        <v>2146</v>
      </c>
      <c r="D1602" t="s">
        <v>425</v>
      </c>
      <c r="E1602">
        <v>9</v>
      </c>
      <c r="F1602" s="34"/>
      <c r="G1602" s="10">
        <v>9.9499999999999993</v>
      </c>
      <c r="H1602" s="43">
        <f>(F1602*G1602*0.5)/1.055</f>
        <v>0</v>
      </c>
      <c r="I1602" s="34">
        <f t="shared" si="98"/>
        <v>0</v>
      </c>
      <c r="J1602"/>
      <c r="K1602"/>
      <c r="L1602"/>
    </row>
    <row r="1603" spans="1:12" s="2" customFormat="1" x14ac:dyDescent="0.25">
      <c r="A1603" s="1" t="s">
        <v>1172</v>
      </c>
      <c r="B1603" s="6" t="s">
        <v>1495</v>
      </c>
      <c r="C1603" t="s">
        <v>627</v>
      </c>
      <c r="D1603" t="s">
        <v>425</v>
      </c>
      <c r="E1603">
        <v>7</v>
      </c>
      <c r="F1603" s="34"/>
      <c r="G1603" s="10">
        <v>9</v>
      </c>
      <c r="H1603" s="43">
        <f t="shared" ref="H1603:H1610" si="100">(F1603*G1603*0.4)/1.055</f>
        <v>0</v>
      </c>
      <c r="I1603" s="34">
        <f t="shared" si="98"/>
        <v>0</v>
      </c>
      <c r="J1603" s="24"/>
      <c r="K1603"/>
      <c r="L1603"/>
    </row>
    <row r="1604" spans="1:12" s="2" customFormat="1" x14ac:dyDescent="0.25">
      <c r="A1604" s="1" t="s">
        <v>1172</v>
      </c>
      <c r="B1604" s="6" t="s">
        <v>613</v>
      </c>
      <c r="C1604" t="s">
        <v>614</v>
      </c>
      <c r="D1604" t="s">
        <v>425</v>
      </c>
      <c r="E1604">
        <v>7</v>
      </c>
      <c r="F1604" s="34"/>
      <c r="G1604" s="10">
        <v>12.9</v>
      </c>
      <c r="H1604" s="43">
        <f t="shared" si="100"/>
        <v>0</v>
      </c>
      <c r="I1604" s="34">
        <f t="shared" si="98"/>
        <v>0</v>
      </c>
      <c r="J1604"/>
      <c r="K1604"/>
      <c r="L1604"/>
    </row>
    <row r="1605" spans="1:12" s="2" customFormat="1" x14ac:dyDescent="0.25">
      <c r="A1605" s="1" t="s">
        <v>1172</v>
      </c>
      <c r="B1605" s="6" t="s">
        <v>645</v>
      </c>
      <c r="C1605" t="s">
        <v>646</v>
      </c>
      <c r="D1605" t="s">
        <v>425</v>
      </c>
      <c r="E1605">
        <v>7</v>
      </c>
      <c r="F1605" s="34"/>
      <c r="G1605" s="10">
        <v>9</v>
      </c>
      <c r="H1605" s="43">
        <f t="shared" si="100"/>
        <v>0</v>
      </c>
      <c r="I1605" s="34">
        <f t="shared" si="98"/>
        <v>0</v>
      </c>
      <c r="J1605"/>
      <c r="K1605"/>
      <c r="L1605"/>
    </row>
    <row r="1606" spans="1:12" s="2" customFormat="1" x14ac:dyDescent="0.25">
      <c r="A1606" s="1" t="s">
        <v>1172</v>
      </c>
      <c r="B1606" s="6" t="s">
        <v>1204</v>
      </c>
      <c r="C1606" t="s">
        <v>1205</v>
      </c>
      <c r="D1606" t="s">
        <v>473</v>
      </c>
      <c r="E1606">
        <v>7</v>
      </c>
      <c r="F1606" s="34"/>
      <c r="G1606" s="10">
        <v>5.9</v>
      </c>
      <c r="H1606" s="43">
        <f t="shared" si="100"/>
        <v>0</v>
      </c>
      <c r="I1606" s="34">
        <f t="shared" si="98"/>
        <v>0</v>
      </c>
      <c r="J1606"/>
      <c r="K1606"/>
      <c r="L1606"/>
    </row>
    <row r="1607" spans="1:12" s="2" customFormat="1" x14ac:dyDescent="0.25">
      <c r="A1607" s="1" t="s">
        <v>1172</v>
      </c>
      <c r="B1607" s="6" t="s">
        <v>638</v>
      </c>
      <c r="C1607" t="s">
        <v>639</v>
      </c>
      <c r="D1607" t="s">
        <v>458</v>
      </c>
      <c r="E1607">
        <v>3</v>
      </c>
      <c r="F1607" s="34"/>
      <c r="G1607" s="10">
        <v>4.5</v>
      </c>
      <c r="H1607" s="43">
        <f t="shared" si="100"/>
        <v>0</v>
      </c>
      <c r="I1607" s="34">
        <f t="shared" si="98"/>
        <v>0</v>
      </c>
      <c r="J1607"/>
      <c r="K1607"/>
      <c r="L1607"/>
    </row>
    <row r="1608" spans="1:12" s="2" customFormat="1" x14ac:dyDescent="0.25">
      <c r="A1608" s="1" t="s">
        <v>1172</v>
      </c>
      <c r="B1608" s="6" t="s">
        <v>1509</v>
      </c>
      <c r="C1608" t="s">
        <v>210</v>
      </c>
      <c r="D1608" t="s">
        <v>473</v>
      </c>
      <c r="E1608">
        <v>11</v>
      </c>
      <c r="F1608" s="34"/>
      <c r="G1608" s="10">
        <v>5.5</v>
      </c>
      <c r="H1608" s="43">
        <f t="shared" si="100"/>
        <v>0</v>
      </c>
      <c r="I1608" s="34">
        <f t="shared" si="98"/>
        <v>0</v>
      </c>
      <c r="J1608"/>
      <c r="K1608"/>
      <c r="L1608"/>
    </row>
    <row r="1609" spans="1:12" s="5" customFormat="1" x14ac:dyDescent="0.25">
      <c r="A1609" s="1" t="s">
        <v>1172</v>
      </c>
      <c r="B1609" s="6" t="s">
        <v>2147</v>
      </c>
      <c r="C1609" t="s">
        <v>2148</v>
      </c>
      <c r="D1609" t="s">
        <v>425</v>
      </c>
      <c r="E1609">
        <v>9</v>
      </c>
      <c r="F1609" s="34"/>
      <c r="G1609" s="10">
        <v>12.95</v>
      </c>
      <c r="H1609" s="43">
        <f t="shared" si="100"/>
        <v>0</v>
      </c>
      <c r="I1609" s="34">
        <f t="shared" si="98"/>
        <v>0</v>
      </c>
      <c r="J1609"/>
      <c r="K1609"/>
      <c r="L1609"/>
    </row>
    <row r="1610" spans="1:12" s="2" customFormat="1" x14ac:dyDescent="0.25">
      <c r="A1610" s="1" t="s">
        <v>1172</v>
      </c>
      <c r="B1610" s="6" t="s">
        <v>2149</v>
      </c>
      <c r="C1610" t="s">
        <v>2150</v>
      </c>
      <c r="D1610" t="s">
        <v>425</v>
      </c>
      <c r="E1610">
        <v>9</v>
      </c>
      <c r="F1610" s="34"/>
      <c r="G1610" s="10">
        <v>12.95</v>
      </c>
      <c r="H1610" s="43">
        <f t="shared" si="100"/>
        <v>0</v>
      </c>
      <c r="I1610" s="34">
        <f t="shared" si="98"/>
        <v>0</v>
      </c>
      <c r="J1610"/>
      <c r="K1610"/>
      <c r="L1610"/>
    </row>
    <row r="1611" spans="1:12" s="2" customFormat="1" x14ac:dyDescent="0.25">
      <c r="A1611" s="1" t="s">
        <v>1172</v>
      </c>
      <c r="B1611" s="6" t="s">
        <v>2151</v>
      </c>
      <c r="C1611" t="s">
        <v>2152</v>
      </c>
      <c r="D1611" t="s">
        <v>425</v>
      </c>
      <c r="E1611">
        <v>9</v>
      </c>
      <c r="F1611" s="34"/>
      <c r="G1611" s="10">
        <v>14.95</v>
      </c>
      <c r="H1611" s="43">
        <f>(F1611*G1611*0.5)/1.055</f>
        <v>0</v>
      </c>
      <c r="I1611" s="34">
        <f t="shared" si="98"/>
        <v>0</v>
      </c>
      <c r="J1611"/>
      <c r="K1611"/>
      <c r="L1611"/>
    </row>
    <row r="1612" spans="1:12" s="2" customFormat="1" x14ac:dyDescent="0.25">
      <c r="A1612" s="1" t="s">
        <v>1172</v>
      </c>
      <c r="B1612" s="6" t="s">
        <v>435</v>
      </c>
      <c r="C1612" t="s">
        <v>436</v>
      </c>
      <c r="D1612" t="s">
        <v>425</v>
      </c>
      <c r="E1612">
        <v>9</v>
      </c>
      <c r="F1612" s="34"/>
      <c r="G1612" s="10">
        <v>14.95</v>
      </c>
      <c r="H1612" s="43">
        <f>(F1612*G1612*0.5)/1.055</f>
        <v>0</v>
      </c>
      <c r="I1612" s="34">
        <f t="shared" si="98"/>
        <v>0</v>
      </c>
      <c r="J1612"/>
      <c r="K1612"/>
      <c r="L1612"/>
    </row>
    <row r="1613" spans="1:12" s="5" customFormat="1" x14ac:dyDescent="0.25">
      <c r="A1613" s="1" t="s">
        <v>1172</v>
      </c>
      <c r="B1613" s="6" t="s">
        <v>2153</v>
      </c>
      <c r="C1613" t="s">
        <v>2154</v>
      </c>
      <c r="D1613" t="s">
        <v>425</v>
      </c>
      <c r="E1613">
        <v>9</v>
      </c>
      <c r="F1613" s="34"/>
      <c r="G1613" s="10">
        <v>14.95</v>
      </c>
      <c r="H1613" s="43">
        <f>(F1613*G1613*0.5)/1.055</f>
        <v>0</v>
      </c>
      <c r="I1613" s="34">
        <f t="shared" si="98"/>
        <v>0</v>
      </c>
      <c r="J1613" s="2"/>
      <c r="K1613"/>
      <c r="L1613"/>
    </row>
    <row r="1614" spans="1:12" s="5" customFormat="1" x14ac:dyDescent="0.25">
      <c r="A1614" s="1" t="s">
        <v>1172</v>
      </c>
      <c r="B1614" s="6" t="s">
        <v>296</v>
      </c>
      <c r="C1614" t="s">
        <v>297</v>
      </c>
      <c r="D1614" t="s">
        <v>425</v>
      </c>
      <c r="E1614">
        <v>9</v>
      </c>
      <c r="F1614" s="34"/>
      <c r="G1614" s="10">
        <v>14.95</v>
      </c>
      <c r="H1614" s="43">
        <f>(F1614*G1614*0.5)/1.055</f>
        <v>0</v>
      </c>
      <c r="I1614" s="34">
        <f t="shared" si="98"/>
        <v>0</v>
      </c>
      <c r="J1614"/>
      <c r="K1614"/>
      <c r="L1614"/>
    </row>
    <row r="1615" spans="1:12" s="5" customFormat="1" x14ac:dyDescent="0.25">
      <c r="A1615" s="1" t="s">
        <v>1172</v>
      </c>
      <c r="B1615" s="6" t="s">
        <v>2155</v>
      </c>
      <c r="C1615" t="s">
        <v>2156</v>
      </c>
      <c r="D1615" t="s">
        <v>425</v>
      </c>
      <c r="E1615">
        <v>9</v>
      </c>
      <c r="F1615" s="34"/>
      <c r="G1615" s="10">
        <v>14.95</v>
      </c>
      <c r="H1615" s="43">
        <f>(F1615*G1615*0.5)/1.055</f>
        <v>0</v>
      </c>
      <c r="I1615" s="34">
        <f t="shared" si="98"/>
        <v>0</v>
      </c>
      <c r="J1615"/>
      <c r="K1615"/>
      <c r="L1615"/>
    </row>
    <row r="1616" spans="1:12" s="5" customFormat="1" x14ac:dyDescent="0.25">
      <c r="A1616" s="1" t="s">
        <v>1172</v>
      </c>
      <c r="B1616" s="6" t="s">
        <v>441</v>
      </c>
      <c r="C1616" t="s">
        <v>442</v>
      </c>
      <c r="D1616" t="s">
        <v>425</v>
      </c>
      <c r="E1616">
        <v>9</v>
      </c>
      <c r="F1616" s="34"/>
      <c r="G1616" s="10">
        <v>14.95</v>
      </c>
      <c r="H1616" s="43">
        <f>(F1616*G1616*0.4)/1.055</f>
        <v>0</v>
      </c>
      <c r="I1616" s="34">
        <f t="shared" si="98"/>
        <v>0</v>
      </c>
      <c r="J1616"/>
      <c r="K1616"/>
      <c r="L1616"/>
    </row>
    <row r="1617" spans="1:12" s="5" customFormat="1" x14ac:dyDescent="0.25">
      <c r="A1617" s="1" t="s">
        <v>1172</v>
      </c>
      <c r="B1617" s="6" t="s">
        <v>443</v>
      </c>
      <c r="C1617" t="s">
        <v>444</v>
      </c>
      <c r="D1617" t="s">
        <v>425</v>
      </c>
      <c r="E1617">
        <v>9</v>
      </c>
      <c r="F1617" s="34"/>
      <c r="G1617" s="10">
        <v>14.95</v>
      </c>
      <c r="H1617" s="43">
        <f>(F1617*G1617*0.4)/1.055</f>
        <v>0</v>
      </c>
      <c r="I1617" s="34">
        <f t="shared" si="98"/>
        <v>0</v>
      </c>
      <c r="J1617"/>
      <c r="K1617"/>
      <c r="L1617"/>
    </row>
    <row r="1618" spans="1:12" s="5" customFormat="1" x14ac:dyDescent="0.25">
      <c r="A1618" s="1" t="s">
        <v>1172</v>
      </c>
      <c r="B1618" s="6" t="s">
        <v>1189</v>
      </c>
      <c r="C1618" t="s">
        <v>1190</v>
      </c>
      <c r="D1618" t="s">
        <v>425</v>
      </c>
      <c r="E1618">
        <v>9</v>
      </c>
      <c r="F1618" s="34"/>
      <c r="G1618" s="10">
        <v>14.95</v>
      </c>
      <c r="H1618" s="43">
        <f>(F1618*G1618*0.4)/1.055</f>
        <v>0</v>
      </c>
      <c r="I1618" s="34">
        <f t="shared" si="98"/>
        <v>0</v>
      </c>
      <c r="J1618"/>
      <c r="K1618"/>
      <c r="L1618"/>
    </row>
    <row r="1619" spans="1:12" s="2" customFormat="1" x14ac:dyDescent="0.25">
      <c r="A1619" s="1" t="s">
        <v>1172</v>
      </c>
      <c r="B1619" s="6" t="s">
        <v>1192</v>
      </c>
      <c r="C1619" t="s">
        <v>1193</v>
      </c>
      <c r="D1619" t="s">
        <v>425</v>
      </c>
      <c r="E1619">
        <v>9</v>
      </c>
      <c r="F1619" s="34"/>
      <c r="G1619" s="10">
        <v>14.95</v>
      </c>
      <c r="H1619" s="43">
        <f>(F1619*G1619*0.5)/1.055</f>
        <v>0</v>
      </c>
      <c r="I1619" s="34">
        <f t="shared" si="98"/>
        <v>0</v>
      </c>
      <c r="J1619"/>
      <c r="K1619"/>
      <c r="L1619"/>
    </row>
    <row r="1620" spans="1:12" s="2" customFormat="1" x14ac:dyDescent="0.25">
      <c r="A1620" s="1" t="s">
        <v>1172</v>
      </c>
      <c r="B1620" s="6" t="s">
        <v>1191</v>
      </c>
      <c r="C1620" t="s">
        <v>2157</v>
      </c>
      <c r="D1620" t="s">
        <v>425</v>
      </c>
      <c r="E1620">
        <v>9</v>
      </c>
      <c r="F1620" s="34"/>
      <c r="G1620" s="10">
        <v>14.95</v>
      </c>
      <c r="H1620" s="43">
        <f>(F1620*G1620*0.5)/1.055</f>
        <v>0</v>
      </c>
      <c r="I1620" s="34">
        <f t="shared" si="98"/>
        <v>0</v>
      </c>
      <c r="J1620"/>
    </row>
    <row r="1621" spans="1:12" s="2" customFormat="1" x14ac:dyDescent="0.25">
      <c r="A1621" s="1" t="s">
        <v>1172</v>
      </c>
      <c r="B1621" s="6" t="s">
        <v>437</v>
      </c>
      <c r="C1621" t="s">
        <v>438</v>
      </c>
      <c r="D1621" t="s">
        <v>425</v>
      </c>
      <c r="E1621">
        <v>9</v>
      </c>
      <c r="F1621" s="34"/>
      <c r="G1621" s="10">
        <v>14.95</v>
      </c>
      <c r="H1621" s="43">
        <f>(F1621*G1621*0.4)/1.055</f>
        <v>0</v>
      </c>
      <c r="I1621" s="34">
        <f t="shared" si="98"/>
        <v>0</v>
      </c>
      <c r="J1621"/>
    </row>
    <row r="1622" spans="1:12" s="2" customFormat="1" x14ac:dyDescent="0.25">
      <c r="A1622" s="1" t="s">
        <v>1172</v>
      </c>
      <c r="B1622" s="6" t="s">
        <v>439</v>
      </c>
      <c r="C1622" t="s">
        <v>440</v>
      </c>
      <c r="D1622" t="s">
        <v>425</v>
      </c>
      <c r="E1622">
        <v>9</v>
      </c>
      <c r="F1622" s="34"/>
      <c r="G1622" s="10">
        <v>14.95</v>
      </c>
      <c r="H1622" s="43">
        <f>(F1622*G1622*0.4)/1.055</f>
        <v>0</v>
      </c>
      <c r="I1622" s="34">
        <f t="shared" si="98"/>
        <v>0</v>
      </c>
      <c r="J1622"/>
    </row>
    <row r="1623" spans="1:12" s="2" customFormat="1" x14ac:dyDescent="0.25">
      <c r="A1623" s="1" t="s">
        <v>1172</v>
      </c>
      <c r="B1623" s="6" t="s">
        <v>445</v>
      </c>
      <c r="C1623" t="s">
        <v>446</v>
      </c>
      <c r="D1623" t="s">
        <v>425</v>
      </c>
      <c r="E1623">
        <v>9</v>
      </c>
      <c r="F1623" s="34"/>
      <c r="G1623" s="10">
        <v>14.95</v>
      </c>
      <c r="H1623" s="43">
        <f>(F1623*G1623*0.5)/1.055</f>
        <v>0</v>
      </c>
      <c r="I1623" s="34">
        <f t="shared" ref="I1623:I1634" si="101">F1623*G1623*0.91</f>
        <v>0</v>
      </c>
      <c r="J1623"/>
    </row>
    <row r="1624" spans="1:12" s="2" customFormat="1" x14ac:dyDescent="0.25">
      <c r="A1624" s="1" t="s">
        <v>1172</v>
      </c>
      <c r="B1624" s="6" t="s">
        <v>90</v>
      </c>
      <c r="C1624" t="s">
        <v>91</v>
      </c>
      <c r="D1624" t="s">
        <v>473</v>
      </c>
      <c r="E1624">
        <v>9</v>
      </c>
      <c r="F1624" s="34"/>
      <c r="G1624" s="10">
        <v>6.5</v>
      </c>
      <c r="H1624" s="43">
        <f>(F1624*G1624*0.4)/1.055</f>
        <v>0</v>
      </c>
      <c r="I1624" s="34">
        <f t="shared" si="101"/>
        <v>0</v>
      </c>
      <c r="J1624"/>
    </row>
    <row r="1625" spans="1:12" s="2" customFormat="1" x14ac:dyDescent="0.25">
      <c r="A1625" s="7" t="s">
        <v>2158</v>
      </c>
      <c r="B1625" s="8" t="s">
        <v>2159</v>
      </c>
      <c r="C1625" s="5" t="s">
        <v>2160</v>
      </c>
      <c r="D1625" s="5" t="s">
        <v>458</v>
      </c>
      <c r="E1625" s="5">
        <v>5</v>
      </c>
      <c r="F1625" s="33"/>
      <c r="G1625" s="37">
        <v>7.5</v>
      </c>
      <c r="H1625" s="42"/>
      <c r="I1625" s="34">
        <f t="shared" si="101"/>
        <v>0</v>
      </c>
      <c r="J1625"/>
    </row>
    <row r="1626" spans="1:12" s="2" customFormat="1" x14ac:dyDescent="0.25">
      <c r="A1626" s="7" t="s">
        <v>2158</v>
      </c>
      <c r="B1626" s="8" t="s">
        <v>2161</v>
      </c>
      <c r="C1626" s="5" t="s">
        <v>2162</v>
      </c>
      <c r="D1626" s="5" t="s">
        <v>509</v>
      </c>
      <c r="E1626" s="5">
        <v>3</v>
      </c>
      <c r="F1626" s="33"/>
      <c r="G1626" s="37">
        <v>14</v>
      </c>
      <c r="H1626" s="42"/>
      <c r="I1626" s="34">
        <f t="shared" si="101"/>
        <v>0</v>
      </c>
      <c r="J1626"/>
    </row>
    <row r="1627" spans="1:12" s="2" customFormat="1" x14ac:dyDescent="0.25">
      <c r="A1627" s="7" t="s">
        <v>2158</v>
      </c>
      <c r="B1627" s="8" t="s">
        <v>2163</v>
      </c>
      <c r="C1627" s="5" t="s">
        <v>2164</v>
      </c>
      <c r="D1627" s="5" t="s">
        <v>458</v>
      </c>
      <c r="E1627" s="5">
        <v>5</v>
      </c>
      <c r="F1627" s="33"/>
      <c r="G1627" s="37">
        <v>5.8</v>
      </c>
      <c r="H1627" s="42"/>
      <c r="I1627" s="34">
        <f t="shared" si="101"/>
        <v>0</v>
      </c>
      <c r="J1627"/>
    </row>
    <row r="1628" spans="1:12" s="2" customFormat="1" x14ac:dyDescent="0.25">
      <c r="A1628" s="7" t="s">
        <v>2158</v>
      </c>
      <c r="B1628" s="8" t="s">
        <v>2165</v>
      </c>
      <c r="C1628" s="5" t="s">
        <v>2166</v>
      </c>
      <c r="D1628" s="5" t="s">
        <v>458</v>
      </c>
      <c r="E1628" s="5">
        <v>5</v>
      </c>
      <c r="F1628" s="33"/>
      <c r="G1628" s="37">
        <v>10</v>
      </c>
      <c r="H1628" s="42"/>
      <c r="I1628" s="34">
        <f t="shared" si="101"/>
        <v>0</v>
      </c>
      <c r="J1628"/>
    </row>
    <row r="1629" spans="1:12" s="2" customFormat="1" x14ac:dyDescent="0.25">
      <c r="A1629" s="7" t="s">
        <v>2158</v>
      </c>
      <c r="B1629" s="8" t="s">
        <v>2167</v>
      </c>
      <c r="C1629" s="5" t="s">
        <v>2168</v>
      </c>
      <c r="D1629" s="5" t="s">
        <v>458</v>
      </c>
      <c r="E1629" s="5">
        <v>5</v>
      </c>
      <c r="F1629" s="33"/>
      <c r="G1629" s="37">
        <v>5.8</v>
      </c>
      <c r="H1629" s="42"/>
      <c r="I1629" s="34">
        <f t="shared" si="101"/>
        <v>0</v>
      </c>
      <c r="J1629"/>
    </row>
    <row r="1630" spans="1:12" s="2" customFormat="1" x14ac:dyDescent="0.25">
      <c r="A1630" s="7" t="s">
        <v>2158</v>
      </c>
      <c r="B1630" s="8" t="s">
        <v>2169</v>
      </c>
      <c r="C1630" s="5" t="s">
        <v>2170</v>
      </c>
      <c r="D1630" s="5" t="s">
        <v>458</v>
      </c>
      <c r="E1630" s="5">
        <v>3</v>
      </c>
      <c r="F1630" s="33"/>
      <c r="G1630" s="37">
        <v>12.5</v>
      </c>
      <c r="H1630" s="42"/>
      <c r="I1630" s="34">
        <f t="shared" si="101"/>
        <v>0</v>
      </c>
    </row>
    <row r="1631" spans="1:12" s="2" customFormat="1" x14ac:dyDescent="0.25">
      <c r="A1631" s="7" t="s">
        <v>2158</v>
      </c>
      <c r="B1631" s="8" t="s">
        <v>2171</v>
      </c>
      <c r="C1631" s="5" t="s">
        <v>2172</v>
      </c>
      <c r="D1631" s="5" t="s">
        <v>458</v>
      </c>
      <c r="E1631" s="5">
        <v>5</v>
      </c>
      <c r="F1631" s="33"/>
      <c r="G1631" s="37">
        <v>5.8</v>
      </c>
      <c r="H1631" s="42"/>
      <c r="I1631" s="34">
        <f t="shared" si="101"/>
        <v>0</v>
      </c>
      <c r="J1631" s="5"/>
      <c r="K1631" s="5"/>
      <c r="L1631" s="5"/>
    </row>
    <row r="1632" spans="1:12" s="2" customFormat="1" x14ac:dyDescent="0.25">
      <c r="A1632" s="7" t="s">
        <v>2158</v>
      </c>
      <c r="B1632" s="8" t="s">
        <v>2173</v>
      </c>
      <c r="C1632" s="5" t="s">
        <v>2174</v>
      </c>
      <c r="D1632" s="5" t="s">
        <v>458</v>
      </c>
      <c r="E1632" s="5">
        <v>5</v>
      </c>
      <c r="F1632" s="33"/>
      <c r="G1632" s="37">
        <v>5.8</v>
      </c>
      <c r="H1632" s="42"/>
      <c r="I1632" s="34">
        <f t="shared" si="101"/>
        <v>0</v>
      </c>
      <c r="J1632" s="5"/>
      <c r="K1632" s="5"/>
      <c r="L1632" s="5"/>
    </row>
    <row r="1633" spans="1:12" s="5" customFormat="1" x14ac:dyDescent="0.25">
      <c r="A1633" s="7" t="s">
        <v>2158</v>
      </c>
      <c r="B1633" s="8" t="s">
        <v>2175</v>
      </c>
      <c r="C1633" s="5" t="s">
        <v>2176</v>
      </c>
      <c r="D1633" s="5" t="s">
        <v>458</v>
      </c>
      <c r="E1633" s="5">
        <v>5</v>
      </c>
      <c r="F1633" s="33"/>
      <c r="G1633" s="37">
        <v>13</v>
      </c>
      <c r="H1633" s="42"/>
      <c r="I1633" s="34">
        <f t="shared" si="101"/>
        <v>0</v>
      </c>
    </row>
    <row r="1634" spans="1:12" s="5" customFormat="1" x14ac:dyDescent="0.25">
      <c r="A1634" s="7" t="s">
        <v>1296</v>
      </c>
      <c r="B1634" s="8" t="s">
        <v>2209</v>
      </c>
      <c r="C1634" s="5" t="s">
        <v>2210</v>
      </c>
      <c r="D1634" s="5" t="s">
        <v>458</v>
      </c>
      <c r="E1634" s="5">
        <v>2</v>
      </c>
      <c r="F1634" s="33"/>
      <c r="G1634" s="37">
        <v>10</v>
      </c>
      <c r="H1634" s="42">
        <f>(F1634*G1634*0.4)/1.055</f>
        <v>0</v>
      </c>
      <c r="I1634" s="34">
        <f t="shared" si="101"/>
        <v>0</v>
      </c>
      <c r="K1634"/>
      <c r="L1634"/>
    </row>
    <row r="1635" spans="1:12" s="2" customFormat="1" x14ac:dyDescent="0.25">
      <c r="A1635" s="7" t="s">
        <v>1296</v>
      </c>
      <c r="B1635" s="8" t="s">
        <v>1304</v>
      </c>
      <c r="C1635" s="5" t="s">
        <v>1305</v>
      </c>
      <c r="D1635" s="5" t="s">
        <v>458</v>
      </c>
      <c r="E1635" s="5">
        <v>3</v>
      </c>
      <c r="F1635" s="33"/>
      <c r="G1635" s="37">
        <v>5.2</v>
      </c>
      <c r="H1635" s="42">
        <f>(F1635*G1635*0.5)/1.055</f>
        <v>0</v>
      </c>
      <c r="I1635" s="34">
        <f t="shared" ref="I1635:I1658" si="102">F1635*G1635*0.91</f>
        <v>0</v>
      </c>
      <c r="J1635" s="26"/>
    </row>
    <row r="1636" spans="1:12" s="2" customFormat="1" x14ac:dyDescent="0.25">
      <c r="A1636" s="7" t="s">
        <v>1296</v>
      </c>
      <c r="B1636" s="8" t="s">
        <v>2215</v>
      </c>
      <c r="C1636" s="5" t="s">
        <v>2216</v>
      </c>
      <c r="D1636" s="5" t="s">
        <v>458</v>
      </c>
      <c r="E1636" s="5">
        <v>3</v>
      </c>
      <c r="F1636" s="33"/>
      <c r="G1636" s="37">
        <v>5.2</v>
      </c>
      <c r="H1636" s="42">
        <f>(F1636*G1636*0.5)/1.055</f>
        <v>0</v>
      </c>
      <c r="I1636" s="34">
        <f t="shared" si="102"/>
        <v>0</v>
      </c>
      <c r="J1636" s="24"/>
      <c r="K1636" s="23"/>
      <c r="L1636" s="23"/>
    </row>
    <row r="1637" spans="1:12" s="2" customFormat="1" x14ac:dyDescent="0.25">
      <c r="A1637" s="1" t="s">
        <v>1296</v>
      </c>
      <c r="B1637" s="6" t="s">
        <v>2219</v>
      </c>
      <c r="C1637" t="s">
        <v>2220</v>
      </c>
      <c r="D1637" t="s">
        <v>458</v>
      </c>
      <c r="E1637">
        <v>3</v>
      </c>
      <c r="F1637" s="34"/>
      <c r="G1637" s="10">
        <v>5.2</v>
      </c>
      <c r="H1637" s="43">
        <f>(F1637*G1637*0.4)/1.055</f>
        <v>0</v>
      </c>
      <c r="I1637" s="34">
        <f t="shared" si="102"/>
        <v>0</v>
      </c>
      <c r="K1637" s="5"/>
      <c r="L1637" s="5"/>
    </row>
    <row r="1638" spans="1:12" s="2" customFormat="1" x14ac:dyDescent="0.25">
      <c r="A1638" s="7" t="s">
        <v>1296</v>
      </c>
      <c r="B1638" s="8" t="s">
        <v>2225</v>
      </c>
      <c r="C1638" s="5" t="s">
        <v>2226</v>
      </c>
      <c r="D1638" s="5" t="s">
        <v>458</v>
      </c>
      <c r="E1638" s="5">
        <v>5</v>
      </c>
      <c r="F1638" s="33"/>
      <c r="G1638" s="37">
        <v>5.2</v>
      </c>
      <c r="H1638" s="42">
        <f>(F1638*G1638*0.5)/1.055</f>
        <v>0</v>
      </c>
      <c r="I1638" s="34">
        <f t="shared" si="102"/>
        <v>0</v>
      </c>
      <c r="J1638"/>
      <c r="K1638" s="5"/>
      <c r="L1638" s="5"/>
    </row>
    <row r="1639" spans="1:12" s="2" customFormat="1" x14ac:dyDescent="0.25">
      <c r="A1639" s="7" t="s">
        <v>1296</v>
      </c>
      <c r="B1639" s="8" t="s">
        <v>1302</v>
      </c>
      <c r="C1639" s="5" t="s">
        <v>1303</v>
      </c>
      <c r="D1639" s="5" t="s">
        <v>458</v>
      </c>
      <c r="E1639" s="5">
        <v>3</v>
      </c>
      <c r="F1639" s="33"/>
      <c r="G1639" s="37">
        <v>5.2</v>
      </c>
      <c r="H1639" s="42">
        <f>(F1639*G1639*0.5)/1.055</f>
        <v>0</v>
      </c>
      <c r="I1639" s="34">
        <f t="shared" si="102"/>
        <v>0</v>
      </c>
      <c r="J1639"/>
      <c r="K1639" s="5"/>
      <c r="L1639" s="5"/>
    </row>
    <row r="1640" spans="1:12" s="2" customFormat="1" x14ac:dyDescent="0.25">
      <c r="A1640" s="1" t="s">
        <v>1296</v>
      </c>
      <c r="B1640" s="47" t="s">
        <v>2227</v>
      </c>
      <c r="C1640" s="48" t="s">
        <v>2228</v>
      </c>
      <c r="D1640" s="48" t="s">
        <v>458</v>
      </c>
      <c r="E1640" s="48">
        <v>9</v>
      </c>
      <c r="F1640" s="49"/>
      <c r="G1640" s="50">
        <v>8</v>
      </c>
      <c r="H1640" s="43">
        <f>(F1640*G1640*0.25)/1.055</f>
        <v>0</v>
      </c>
      <c r="I1640" s="34">
        <f t="shared" si="102"/>
        <v>0</v>
      </c>
      <c r="J1640"/>
      <c r="K1640" s="48"/>
      <c r="L1640" s="48"/>
    </row>
    <row r="1641" spans="1:12" s="2" customFormat="1" x14ac:dyDescent="0.25">
      <c r="A1641" s="7" t="s">
        <v>1296</v>
      </c>
      <c r="B1641" s="8" t="s">
        <v>2229</v>
      </c>
      <c r="C1641" s="5" t="s">
        <v>2230</v>
      </c>
      <c r="D1641" s="5" t="s">
        <v>458</v>
      </c>
      <c r="E1641" s="5">
        <v>3</v>
      </c>
      <c r="F1641" s="33"/>
      <c r="G1641" s="37">
        <v>5.2</v>
      </c>
      <c r="H1641" s="42">
        <f>(F1641*G1641*0.5)/1.055</f>
        <v>0</v>
      </c>
      <c r="I1641" s="34">
        <f t="shared" si="102"/>
        <v>0</v>
      </c>
      <c r="K1641" s="5"/>
      <c r="L1641" s="5"/>
    </row>
    <row r="1642" spans="1:12" s="2" customFormat="1" x14ac:dyDescent="0.25">
      <c r="A1642" s="1" t="s">
        <v>1296</v>
      </c>
      <c r="B1642" s="6" t="s">
        <v>3709</v>
      </c>
      <c r="C1642" t="s">
        <v>3710</v>
      </c>
      <c r="D1642" t="s">
        <v>458</v>
      </c>
      <c r="E1642">
        <v>4</v>
      </c>
      <c r="F1642" s="34"/>
      <c r="G1642" s="10">
        <v>6.5</v>
      </c>
      <c r="H1642" s="42">
        <f t="shared" ref="H1642:H1647" si="103">(F1642*G1642*0.4)/1.055</f>
        <v>0</v>
      </c>
      <c r="I1642" s="34">
        <f t="shared" si="102"/>
        <v>0</v>
      </c>
      <c r="K1642" s="5"/>
      <c r="L1642" s="5"/>
    </row>
    <row r="1643" spans="1:12" s="2" customFormat="1" x14ac:dyDescent="0.25">
      <c r="A1643" s="7" t="s">
        <v>1296</v>
      </c>
      <c r="B1643" s="8" t="s">
        <v>2235</v>
      </c>
      <c r="C1643" s="5" t="s">
        <v>2236</v>
      </c>
      <c r="D1643" s="5" t="s">
        <v>458</v>
      </c>
      <c r="E1643" s="5">
        <v>3</v>
      </c>
      <c r="F1643" s="33"/>
      <c r="G1643" s="37">
        <v>6.5</v>
      </c>
      <c r="H1643" s="42">
        <f t="shared" si="103"/>
        <v>0</v>
      </c>
      <c r="I1643" s="34">
        <f t="shared" si="102"/>
        <v>0</v>
      </c>
      <c r="K1643" s="5"/>
      <c r="L1643" s="5"/>
    </row>
    <row r="1644" spans="1:12" s="2" customFormat="1" x14ac:dyDescent="0.25">
      <c r="A1644" s="7" t="s">
        <v>1296</v>
      </c>
      <c r="B1644" s="8" t="s">
        <v>2237</v>
      </c>
      <c r="C1644" s="5" t="s">
        <v>2238</v>
      </c>
      <c r="D1644" s="5" t="s">
        <v>458</v>
      </c>
      <c r="E1644" s="5">
        <v>3</v>
      </c>
      <c r="F1644" s="33"/>
      <c r="G1644" s="37">
        <v>5.2</v>
      </c>
      <c r="H1644" s="42">
        <f t="shared" si="103"/>
        <v>0</v>
      </c>
      <c r="I1644" s="34">
        <f t="shared" si="102"/>
        <v>0</v>
      </c>
      <c r="K1644" s="5"/>
      <c r="L1644" s="5"/>
    </row>
    <row r="1645" spans="1:12" s="2" customFormat="1" x14ac:dyDescent="0.25">
      <c r="A1645" s="7" t="s">
        <v>1296</v>
      </c>
      <c r="B1645" s="8" t="s">
        <v>2239</v>
      </c>
      <c r="C1645" s="5" t="s">
        <v>2240</v>
      </c>
      <c r="D1645" s="5" t="s">
        <v>458</v>
      </c>
      <c r="E1645" s="5">
        <v>3</v>
      </c>
      <c r="F1645" s="33"/>
      <c r="G1645" s="37">
        <v>5.2</v>
      </c>
      <c r="H1645" s="42">
        <f t="shared" si="103"/>
        <v>0</v>
      </c>
      <c r="I1645" s="34">
        <f t="shared" si="102"/>
        <v>0</v>
      </c>
      <c r="J1645" s="5"/>
      <c r="K1645" s="5"/>
      <c r="L1645" s="5"/>
    </row>
    <row r="1646" spans="1:12" s="2" customFormat="1" x14ac:dyDescent="0.25">
      <c r="A1646" s="28" t="s">
        <v>1296</v>
      </c>
      <c r="B1646" s="8" t="s">
        <v>3156</v>
      </c>
      <c r="C1646" s="5" t="s">
        <v>3155</v>
      </c>
      <c r="D1646" s="5" t="s">
        <v>458</v>
      </c>
      <c r="E1646" s="5">
        <v>6</v>
      </c>
      <c r="F1646" s="33"/>
      <c r="G1646" s="37">
        <v>6.9</v>
      </c>
      <c r="H1646" s="45">
        <f t="shared" si="103"/>
        <v>0</v>
      </c>
      <c r="I1646" s="34">
        <f t="shared" si="102"/>
        <v>0</v>
      </c>
      <c r="J1646" s="26"/>
    </row>
    <row r="1647" spans="1:12" s="2" customFormat="1" x14ac:dyDescent="0.25">
      <c r="A1647" s="7" t="s">
        <v>1296</v>
      </c>
      <c r="B1647" s="8" t="s">
        <v>2247</v>
      </c>
      <c r="C1647" s="5" t="s">
        <v>2248</v>
      </c>
      <c r="D1647" s="5" t="s">
        <v>458</v>
      </c>
      <c r="E1647" s="5">
        <v>3</v>
      </c>
      <c r="F1647" s="33"/>
      <c r="G1647" s="37">
        <v>6.5</v>
      </c>
      <c r="H1647" s="42">
        <f t="shared" si="103"/>
        <v>0</v>
      </c>
      <c r="I1647" s="34">
        <f t="shared" si="102"/>
        <v>0</v>
      </c>
      <c r="J1647" s="5"/>
    </row>
    <row r="1648" spans="1:12" s="2" customFormat="1" x14ac:dyDescent="0.25">
      <c r="A1648" s="7" t="s">
        <v>1296</v>
      </c>
      <c r="B1648" s="8" t="s">
        <v>1605</v>
      </c>
      <c r="C1648" s="5" t="s">
        <v>1606</v>
      </c>
      <c r="D1648" s="5" t="s">
        <v>458</v>
      </c>
      <c r="E1648" s="5">
        <v>3</v>
      </c>
      <c r="F1648" s="33"/>
      <c r="G1648" s="37">
        <v>5.2</v>
      </c>
      <c r="H1648" s="42">
        <f>(F1648*G1648*0.5)/1.055</f>
        <v>0</v>
      </c>
      <c r="I1648" s="34">
        <f t="shared" si="102"/>
        <v>0</v>
      </c>
      <c r="J1648" s="23"/>
    </row>
    <row r="1649" spans="1:12" s="5" customFormat="1" x14ac:dyDescent="0.25">
      <c r="A1649" s="1" t="s">
        <v>1296</v>
      </c>
      <c r="B1649" s="6" t="s">
        <v>2253</v>
      </c>
      <c r="C1649" t="s">
        <v>2254</v>
      </c>
      <c r="D1649" t="s">
        <v>458</v>
      </c>
      <c r="E1649">
        <v>9</v>
      </c>
      <c r="F1649" s="34"/>
      <c r="G1649" s="10">
        <v>8</v>
      </c>
      <c r="H1649" s="43">
        <f>(F1649*G1649*0.4)/1.055</f>
        <v>0</v>
      </c>
      <c r="I1649" s="34">
        <f t="shared" si="102"/>
        <v>0</v>
      </c>
      <c r="K1649" s="2"/>
      <c r="L1649" s="2"/>
    </row>
    <row r="1650" spans="1:12" s="5" customFormat="1" x14ac:dyDescent="0.25">
      <c r="A1650" s="7" t="s">
        <v>1296</v>
      </c>
      <c r="B1650" s="8" t="s">
        <v>862</v>
      </c>
      <c r="C1650" s="5" t="s">
        <v>863</v>
      </c>
      <c r="D1650" s="5" t="s">
        <v>458</v>
      </c>
      <c r="E1650" s="5">
        <v>9</v>
      </c>
      <c r="F1650" s="33"/>
      <c r="G1650" s="37">
        <v>8</v>
      </c>
      <c r="H1650" s="42">
        <f>(F1650*G1650*0.6)/1.055</f>
        <v>0</v>
      </c>
      <c r="I1650" s="34">
        <f t="shared" si="102"/>
        <v>0</v>
      </c>
      <c r="J1650" s="26"/>
      <c r="K1650" s="2"/>
      <c r="L1650" s="2"/>
    </row>
    <row r="1651" spans="1:12" s="5" customFormat="1" x14ac:dyDescent="0.25">
      <c r="A1651" s="7" t="s">
        <v>1296</v>
      </c>
      <c r="B1651" s="8" t="s">
        <v>860</v>
      </c>
      <c r="C1651" s="5" t="s">
        <v>861</v>
      </c>
      <c r="D1651" s="5" t="s">
        <v>458</v>
      </c>
      <c r="E1651" s="5">
        <v>9</v>
      </c>
      <c r="F1651" s="33"/>
      <c r="G1651" s="37">
        <v>8</v>
      </c>
      <c r="H1651" s="42">
        <f>(F1651*G1651*0.6)/1.055</f>
        <v>0</v>
      </c>
      <c r="I1651" s="34">
        <f t="shared" si="102"/>
        <v>0</v>
      </c>
      <c r="J1651" s="2"/>
      <c r="K1651" s="2"/>
      <c r="L1651" s="2"/>
    </row>
    <row r="1652" spans="1:12" s="2" customFormat="1" x14ac:dyDescent="0.25">
      <c r="A1652" s="7" t="s">
        <v>1296</v>
      </c>
      <c r="B1652" s="8" t="s">
        <v>3145</v>
      </c>
      <c r="C1652" s="5" t="s">
        <v>3146</v>
      </c>
      <c r="D1652" s="5" t="s">
        <v>458</v>
      </c>
      <c r="E1652" s="5">
        <v>3</v>
      </c>
      <c r="F1652" s="33"/>
      <c r="G1652" s="37">
        <v>10</v>
      </c>
      <c r="H1652" s="42">
        <f t="shared" ref="H1652:H1658" si="104">(F1652*G1652*0.4)/1.055</f>
        <v>0</v>
      </c>
      <c r="I1652" s="34">
        <f t="shared" si="102"/>
        <v>0</v>
      </c>
      <c r="J1652" s="23"/>
    </row>
    <row r="1653" spans="1:12" s="2" customFormat="1" x14ac:dyDescent="0.25">
      <c r="A1653" s="7" t="s">
        <v>1296</v>
      </c>
      <c r="B1653" s="8" t="s">
        <v>2263</v>
      </c>
      <c r="C1653" s="5" t="s">
        <v>2264</v>
      </c>
      <c r="D1653" s="5" t="s">
        <v>458</v>
      </c>
      <c r="E1653" s="5">
        <v>3</v>
      </c>
      <c r="F1653" s="33"/>
      <c r="G1653" s="37">
        <v>6.5</v>
      </c>
      <c r="H1653" s="42">
        <f t="shared" si="104"/>
        <v>0</v>
      </c>
      <c r="I1653" s="34">
        <f t="shared" si="102"/>
        <v>0</v>
      </c>
      <c r="J1653"/>
      <c r="K1653" s="26"/>
      <c r="L1653" s="26"/>
    </row>
    <row r="1654" spans="1:12" s="2" customFormat="1" x14ac:dyDescent="0.25">
      <c r="A1654" s="7" t="s">
        <v>1296</v>
      </c>
      <c r="B1654" s="8" t="s">
        <v>2271</v>
      </c>
      <c r="C1654" s="5" t="s">
        <v>2272</v>
      </c>
      <c r="D1654" s="5" t="s">
        <v>458</v>
      </c>
      <c r="E1654" s="5">
        <v>3</v>
      </c>
      <c r="F1654" s="33"/>
      <c r="G1654" s="37">
        <v>5.2</v>
      </c>
      <c r="H1654" s="42">
        <f t="shared" si="104"/>
        <v>0</v>
      </c>
      <c r="I1654" s="34">
        <f t="shared" si="102"/>
        <v>0</v>
      </c>
      <c r="J1654" s="5"/>
      <c r="K1654" s="26"/>
      <c r="L1654" s="26"/>
    </row>
    <row r="1655" spans="1:12" s="2" customFormat="1" x14ac:dyDescent="0.25">
      <c r="A1655" s="7" t="s">
        <v>1296</v>
      </c>
      <c r="B1655" s="8" t="s">
        <v>3757</v>
      </c>
      <c r="C1655" s="5" t="s">
        <v>3758</v>
      </c>
      <c r="D1655" s="5" t="s">
        <v>458</v>
      </c>
      <c r="E1655" s="5">
        <v>3</v>
      </c>
      <c r="F1655" s="33"/>
      <c r="G1655" s="37">
        <v>14</v>
      </c>
      <c r="H1655" s="42">
        <f t="shared" si="104"/>
        <v>0</v>
      </c>
      <c r="I1655" s="34">
        <f t="shared" si="102"/>
        <v>0</v>
      </c>
    </row>
    <row r="1656" spans="1:12" s="2" customFormat="1" x14ac:dyDescent="0.25">
      <c r="A1656" s="7" t="s">
        <v>1296</v>
      </c>
      <c r="B1656" s="8" t="s">
        <v>2273</v>
      </c>
      <c r="C1656" s="5" t="s">
        <v>2274</v>
      </c>
      <c r="D1656" s="5" t="s">
        <v>458</v>
      </c>
      <c r="E1656" s="5">
        <v>3</v>
      </c>
      <c r="F1656" s="33"/>
      <c r="G1656" s="37">
        <v>5.2</v>
      </c>
      <c r="H1656" s="42">
        <f t="shared" si="104"/>
        <v>0</v>
      </c>
      <c r="I1656" s="34">
        <f t="shared" si="102"/>
        <v>0</v>
      </c>
    </row>
    <row r="1657" spans="1:12" s="2" customFormat="1" x14ac:dyDescent="0.25">
      <c r="A1657" s="51" t="s">
        <v>1296</v>
      </c>
      <c r="B1657" s="47" t="s">
        <v>3117</v>
      </c>
      <c r="C1657" s="48" t="s">
        <v>3118</v>
      </c>
      <c r="D1657" s="48" t="s">
        <v>458</v>
      </c>
      <c r="E1657" s="48">
        <v>6</v>
      </c>
      <c r="F1657" s="49"/>
      <c r="G1657" s="50">
        <v>9</v>
      </c>
      <c r="H1657" s="52">
        <f t="shared" si="104"/>
        <v>0</v>
      </c>
      <c r="I1657" s="34">
        <f t="shared" si="102"/>
        <v>0</v>
      </c>
      <c r="J1657"/>
      <c r="K1657" s="48"/>
      <c r="L1657" s="48"/>
    </row>
    <row r="1658" spans="1:12" s="2" customFormat="1" x14ac:dyDescent="0.25">
      <c r="A1658" s="51" t="s">
        <v>1296</v>
      </c>
      <c r="B1658" s="47" t="s">
        <v>3115</v>
      </c>
      <c r="C1658" s="48" t="s">
        <v>3116</v>
      </c>
      <c r="D1658" s="48" t="s">
        <v>458</v>
      </c>
      <c r="E1658" s="48">
        <v>3</v>
      </c>
      <c r="F1658" s="49"/>
      <c r="G1658" s="50">
        <v>9</v>
      </c>
      <c r="H1658" s="52">
        <f t="shared" si="104"/>
        <v>0</v>
      </c>
      <c r="I1658" s="34">
        <f t="shared" si="102"/>
        <v>0</v>
      </c>
      <c r="J1658"/>
      <c r="K1658" s="48"/>
      <c r="L1658" s="48"/>
    </row>
    <row r="1659" spans="1:12" s="5" customFormat="1" x14ac:dyDescent="0.25">
      <c r="A1659" s="7" t="s">
        <v>1293</v>
      </c>
      <c r="B1659" s="8" t="s">
        <v>3141</v>
      </c>
      <c r="C1659" s="5" t="s">
        <v>3142</v>
      </c>
      <c r="D1659" s="5" t="s">
        <v>473</v>
      </c>
      <c r="E1659" s="5">
        <v>3</v>
      </c>
      <c r="F1659" s="33"/>
      <c r="G1659" s="37">
        <v>6.5</v>
      </c>
      <c r="H1659" s="42">
        <f t="shared" ref="H1659:H1665" si="105">(F1659*G1659*0.4)/1.055</f>
        <v>0</v>
      </c>
      <c r="I1659" s="34">
        <f t="shared" ref="I1659:I1673" si="106">F1659*G1659*0.91</f>
        <v>0</v>
      </c>
      <c r="J1659" s="2"/>
      <c r="K1659" s="2"/>
      <c r="L1659" s="2"/>
    </row>
    <row r="1660" spans="1:12" s="5" customFormat="1" x14ac:dyDescent="0.25">
      <c r="A1660" s="7" t="s">
        <v>1293</v>
      </c>
      <c r="B1660" s="8" t="s">
        <v>139</v>
      </c>
      <c r="C1660" s="5" t="s">
        <v>140</v>
      </c>
      <c r="D1660" s="5" t="s">
        <v>473</v>
      </c>
      <c r="E1660" s="5">
        <v>6</v>
      </c>
      <c r="F1660" s="33"/>
      <c r="G1660" s="37">
        <v>4.8</v>
      </c>
      <c r="H1660" s="42">
        <f t="shared" si="105"/>
        <v>0</v>
      </c>
      <c r="I1660" s="34">
        <f t="shared" si="106"/>
        <v>0</v>
      </c>
      <c r="J1660" s="2"/>
      <c r="K1660" s="2"/>
      <c r="L1660" s="2"/>
    </row>
    <row r="1661" spans="1:12" s="5" customFormat="1" x14ac:dyDescent="0.25">
      <c r="A1661" s="7" t="s">
        <v>1293</v>
      </c>
      <c r="B1661" s="8" t="s">
        <v>145</v>
      </c>
      <c r="C1661" s="5" t="s">
        <v>146</v>
      </c>
      <c r="D1661" s="5" t="s">
        <v>473</v>
      </c>
      <c r="E1661" s="5">
        <v>6</v>
      </c>
      <c r="F1661" s="33"/>
      <c r="G1661" s="37">
        <v>4.8</v>
      </c>
      <c r="H1661" s="42">
        <f t="shared" si="105"/>
        <v>0</v>
      </c>
      <c r="I1661" s="34">
        <f t="shared" si="106"/>
        <v>0</v>
      </c>
      <c r="J1661" s="2"/>
      <c r="K1661" s="2"/>
      <c r="L1661" s="2"/>
    </row>
    <row r="1662" spans="1:12" s="5" customFormat="1" x14ac:dyDescent="0.25">
      <c r="A1662" s="7" t="s">
        <v>1293</v>
      </c>
      <c r="B1662" s="8" t="s">
        <v>137</v>
      </c>
      <c r="C1662" s="5" t="s">
        <v>138</v>
      </c>
      <c r="D1662" s="5" t="s">
        <v>473</v>
      </c>
      <c r="E1662" s="5">
        <v>6</v>
      </c>
      <c r="F1662" s="33"/>
      <c r="G1662" s="37">
        <v>4.8</v>
      </c>
      <c r="H1662" s="42">
        <f t="shared" si="105"/>
        <v>0</v>
      </c>
      <c r="I1662" s="34">
        <f t="shared" si="106"/>
        <v>0</v>
      </c>
      <c r="J1662" s="2"/>
      <c r="K1662" s="2"/>
      <c r="L1662" s="2"/>
    </row>
    <row r="1663" spans="1:12" s="5" customFormat="1" x14ac:dyDescent="0.25">
      <c r="A1663" s="7" t="s">
        <v>1293</v>
      </c>
      <c r="B1663" s="8" t="s">
        <v>143</v>
      </c>
      <c r="C1663" s="5" t="s">
        <v>144</v>
      </c>
      <c r="D1663" s="5" t="s">
        <v>473</v>
      </c>
      <c r="E1663" s="5">
        <v>6</v>
      </c>
      <c r="F1663" s="33"/>
      <c r="G1663" s="37">
        <v>4.8</v>
      </c>
      <c r="H1663" s="42">
        <f t="shared" si="105"/>
        <v>0</v>
      </c>
      <c r="I1663" s="34">
        <f t="shared" si="106"/>
        <v>0</v>
      </c>
      <c r="J1663" s="2"/>
      <c r="K1663" s="2"/>
      <c r="L1663" s="2"/>
    </row>
    <row r="1664" spans="1:12" s="5" customFormat="1" x14ac:dyDescent="0.25">
      <c r="A1664" s="7" t="s">
        <v>1293</v>
      </c>
      <c r="B1664" s="8" t="s">
        <v>147</v>
      </c>
      <c r="C1664" s="5" t="s">
        <v>148</v>
      </c>
      <c r="D1664" s="5" t="s">
        <v>473</v>
      </c>
      <c r="E1664" s="5">
        <v>6</v>
      </c>
      <c r="F1664" s="33"/>
      <c r="G1664" s="37">
        <v>4.8</v>
      </c>
      <c r="H1664" s="42">
        <f t="shared" si="105"/>
        <v>0</v>
      </c>
      <c r="I1664" s="34">
        <f t="shared" si="106"/>
        <v>0</v>
      </c>
      <c r="J1664" s="2"/>
      <c r="K1664" s="2"/>
      <c r="L1664" s="2"/>
    </row>
    <row r="1665" spans="1:12" s="5" customFormat="1" x14ac:dyDescent="0.25">
      <c r="A1665" s="7" t="s">
        <v>1293</v>
      </c>
      <c r="B1665" s="8" t="s">
        <v>141</v>
      </c>
      <c r="C1665" s="5" t="s">
        <v>142</v>
      </c>
      <c r="D1665" s="5" t="s">
        <v>473</v>
      </c>
      <c r="E1665" s="5">
        <v>6</v>
      </c>
      <c r="F1665" s="33"/>
      <c r="G1665" s="37">
        <v>4.8</v>
      </c>
      <c r="H1665" s="42">
        <f t="shared" si="105"/>
        <v>0</v>
      </c>
      <c r="I1665" s="34">
        <f t="shared" si="106"/>
        <v>0</v>
      </c>
      <c r="J1665"/>
    </row>
    <row r="1666" spans="1:12" s="5" customFormat="1" x14ac:dyDescent="0.25">
      <c r="A1666" s="7" t="s">
        <v>1293</v>
      </c>
      <c r="B1666" s="8" t="s">
        <v>111</v>
      </c>
      <c r="C1666" s="5" t="s">
        <v>112</v>
      </c>
      <c r="D1666" s="5" t="s">
        <v>473</v>
      </c>
      <c r="E1666" s="5">
        <v>6</v>
      </c>
      <c r="F1666" s="33"/>
      <c r="G1666" s="37">
        <v>4.8</v>
      </c>
      <c r="H1666" s="42">
        <f t="shared" ref="H1666:H1672" si="107">(F1666*G1666*0.4)/1.055</f>
        <v>0</v>
      </c>
      <c r="I1666" s="34">
        <f t="shared" si="106"/>
        <v>0</v>
      </c>
      <c r="J1666" s="23"/>
    </row>
    <row r="1667" spans="1:12" s="5" customFormat="1" x14ac:dyDescent="0.25">
      <c r="A1667" s="7" t="s">
        <v>1293</v>
      </c>
      <c r="B1667" s="8" t="s">
        <v>1625</v>
      </c>
      <c r="C1667" s="5" t="s">
        <v>43</v>
      </c>
      <c r="D1667" s="5" t="s">
        <v>473</v>
      </c>
      <c r="E1667" s="5">
        <v>6</v>
      </c>
      <c r="F1667" s="33"/>
      <c r="G1667" s="37">
        <v>4.8</v>
      </c>
      <c r="H1667" s="42">
        <f t="shared" si="107"/>
        <v>0</v>
      </c>
      <c r="I1667" s="34">
        <f t="shared" si="106"/>
        <v>0</v>
      </c>
      <c r="J1667" s="2"/>
    </row>
    <row r="1668" spans="1:12" s="5" customFormat="1" x14ac:dyDescent="0.25">
      <c r="A1668" s="7" t="s">
        <v>1293</v>
      </c>
      <c r="B1668" s="8" t="s">
        <v>117</v>
      </c>
      <c r="C1668" s="5" t="s">
        <v>118</v>
      </c>
      <c r="D1668" s="5" t="s">
        <v>473</v>
      </c>
      <c r="E1668" s="5">
        <v>6</v>
      </c>
      <c r="F1668" s="33"/>
      <c r="G1668" s="37">
        <v>4.8</v>
      </c>
      <c r="H1668" s="42">
        <f t="shared" si="107"/>
        <v>0</v>
      </c>
      <c r="I1668" s="34">
        <f t="shared" si="106"/>
        <v>0</v>
      </c>
      <c r="J1668" s="2"/>
      <c r="K1668" s="2"/>
      <c r="L1668" s="2"/>
    </row>
    <row r="1669" spans="1:12" s="5" customFormat="1" x14ac:dyDescent="0.25">
      <c r="A1669" s="7" t="s">
        <v>1293</v>
      </c>
      <c r="B1669" s="8" t="s">
        <v>115</v>
      </c>
      <c r="C1669" s="5" t="s">
        <v>116</v>
      </c>
      <c r="D1669" s="5" t="s">
        <v>473</v>
      </c>
      <c r="E1669" s="5">
        <v>6</v>
      </c>
      <c r="F1669" s="33"/>
      <c r="G1669" s="37">
        <v>4.8</v>
      </c>
      <c r="H1669" s="42">
        <f t="shared" si="107"/>
        <v>0</v>
      </c>
      <c r="I1669" s="34">
        <f t="shared" si="106"/>
        <v>0</v>
      </c>
      <c r="J1669" s="2"/>
      <c r="K1669" s="2"/>
      <c r="L1669" s="2"/>
    </row>
    <row r="1670" spans="1:12" s="5" customFormat="1" x14ac:dyDescent="0.25">
      <c r="A1670" s="7" t="s">
        <v>1293</v>
      </c>
      <c r="B1670" s="8" t="s">
        <v>113</v>
      </c>
      <c r="C1670" s="5" t="s">
        <v>114</v>
      </c>
      <c r="D1670" s="5" t="s">
        <v>473</v>
      </c>
      <c r="E1670" s="5">
        <v>6</v>
      </c>
      <c r="F1670" s="33"/>
      <c r="G1670" s="37">
        <v>4.8</v>
      </c>
      <c r="H1670" s="42">
        <f t="shared" si="107"/>
        <v>0</v>
      </c>
      <c r="I1670" s="34">
        <f t="shared" si="106"/>
        <v>0</v>
      </c>
      <c r="J1670" s="2"/>
      <c r="K1670" s="2"/>
      <c r="L1670" s="2"/>
    </row>
    <row r="1671" spans="1:12" s="5" customFormat="1" x14ac:dyDescent="0.25">
      <c r="A1671" s="7" t="s">
        <v>1293</v>
      </c>
      <c r="B1671" s="8" t="s">
        <v>2321</v>
      </c>
      <c r="C1671" s="5" t="s">
        <v>2322</v>
      </c>
      <c r="D1671" s="5" t="s">
        <v>425</v>
      </c>
      <c r="E1671" s="5">
        <v>9</v>
      </c>
      <c r="F1671" s="33"/>
      <c r="G1671" s="37">
        <v>15</v>
      </c>
      <c r="H1671" s="42">
        <f t="shared" si="107"/>
        <v>0</v>
      </c>
      <c r="I1671" s="34">
        <f t="shared" si="106"/>
        <v>0</v>
      </c>
      <c r="J1671" s="23"/>
      <c r="K1671"/>
      <c r="L1671"/>
    </row>
    <row r="1672" spans="1:12" s="5" customFormat="1" x14ac:dyDescent="0.25">
      <c r="A1672" s="7" t="s">
        <v>1293</v>
      </c>
      <c r="B1672" s="8" t="s">
        <v>151</v>
      </c>
      <c r="C1672" s="5" t="s">
        <v>152</v>
      </c>
      <c r="D1672" s="5" t="s">
        <v>473</v>
      </c>
      <c r="E1672" s="5">
        <v>6</v>
      </c>
      <c r="F1672" s="33"/>
      <c r="G1672" s="37">
        <v>4.8</v>
      </c>
      <c r="H1672" s="42">
        <f t="shared" si="107"/>
        <v>0</v>
      </c>
      <c r="I1672" s="34">
        <f t="shared" si="106"/>
        <v>0</v>
      </c>
      <c r="J1672"/>
      <c r="K1672"/>
      <c r="L1672"/>
    </row>
    <row r="1673" spans="1:12" s="5" customFormat="1" x14ac:dyDescent="0.25">
      <c r="A1673" s="7" t="s">
        <v>1293</v>
      </c>
      <c r="B1673" s="8" t="s">
        <v>83</v>
      </c>
      <c r="C1673" s="5" t="s">
        <v>84</v>
      </c>
      <c r="D1673" s="5" t="s">
        <v>473</v>
      </c>
      <c r="E1673" s="5">
        <v>9</v>
      </c>
      <c r="F1673" s="33"/>
      <c r="G1673" s="37">
        <v>5.5</v>
      </c>
      <c r="H1673" s="42">
        <f t="shared" ref="H1673:H1680" si="108">(F1673*G1673*0.4)/1.055</f>
        <v>0</v>
      </c>
      <c r="I1673" s="34">
        <f t="shared" si="106"/>
        <v>0</v>
      </c>
      <c r="J1673" s="23"/>
      <c r="K1673"/>
      <c r="L1673"/>
    </row>
    <row r="1674" spans="1:12" s="5" customFormat="1" x14ac:dyDescent="0.25">
      <c r="A1674" s="7" t="s">
        <v>1293</v>
      </c>
      <c r="B1674" s="8" t="s">
        <v>131</v>
      </c>
      <c r="C1674" s="5" t="s">
        <v>132</v>
      </c>
      <c r="D1674" s="5" t="s">
        <v>473</v>
      </c>
      <c r="E1674" s="5">
        <v>6</v>
      </c>
      <c r="F1674" s="33"/>
      <c r="G1674" s="37">
        <v>4.8</v>
      </c>
      <c r="H1674" s="42">
        <f t="shared" si="108"/>
        <v>0</v>
      </c>
      <c r="I1674" s="34">
        <f t="shared" ref="I1674:I1685" si="109">F1674*G1674*0.91</f>
        <v>0</v>
      </c>
      <c r="J1674" s="23"/>
      <c r="K1674"/>
      <c r="L1674"/>
    </row>
    <row r="1675" spans="1:12" s="5" customFormat="1" x14ac:dyDescent="0.25">
      <c r="A1675" s="7" t="s">
        <v>1293</v>
      </c>
      <c r="B1675" s="8" t="s">
        <v>125</v>
      </c>
      <c r="C1675" s="5" t="s">
        <v>126</v>
      </c>
      <c r="D1675" s="5" t="s">
        <v>473</v>
      </c>
      <c r="E1675" s="5">
        <v>6</v>
      </c>
      <c r="F1675" s="33"/>
      <c r="G1675" s="37">
        <v>4.8</v>
      </c>
      <c r="H1675" s="42">
        <f t="shared" si="108"/>
        <v>0</v>
      </c>
      <c r="I1675" s="34">
        <f t="shared" si="109"/>
        <v>0</v>
      </c>
      <c r="J1675"/>
      <c r="K1675"/>
      <c r="L1675"/>
    </row>
    <row r="1676" spans="1:12" s="5" customFormat="1" x14ac:dyDescent="0.25">
      <c r="A1676" s="7" t="s">
        <v>1293</v>
      </c>
      <c r="B1676" s="8" t="s">
        <v>123</v>
      </c>
      <c r="C1676" s="5" t="s">
        <v>124</v>
      </c>
      <c r="D1676" s="5" t="s">
        <v>473</v>
      </c>
      <c r="E1676" s="5">
        <v>6</v>
      </c>
      <c r="F1676" s="33"/>
      <c r="G1676" s="37">
        <v>4.8</v>
      </c>
      <c r="H1676" s="42">
        <f t="shared" si="108"/>
        <v>0</v>
      </c>
      <c r="I1676" s="34">
        <f t="shared" si="109"/>
        <v>0</v>
      </c>
      <c r="J1676"/>
      <c r="K1676"/>
      <c r="L1676"/>
    </row>
    <row r="1677" spans="1:12" s="5" customFormat="1" x14ac:dyDescent="0.25">
      <c r="A1677" s="7" t="s">
        <v>1293</v>
      </c>
      <c r="B1677" s="8" t="s">
        <v>121</v>
      </c>
      <c r="C1677" s="5" t="s">
        <v>122</v>
      </c>
      <c r="D1677" s="5" t="s">
        <v>473</v>
      </c>
      <c r="E1677" s="5">
        <v>6</v>
      </c>
      <c r="F1677" s="33"/>
      <c r="G1677" s="37">
        <v>4.8</v>
      </c>
      <c r="H1677" s="42">
        <f t="shared" si="108"/>
        <v>0</v>
      </c>
      <c r="I1677" s="34">
        <f t="shared" si="109"/>
        <v>0</v>
      </c>
      <c r="J1677"/>
      <c r="K1677"/>
      <c r="L1677"/>
    </row>
    <row r="1678" spans="1:12" s="5" customFormat="1" x14ac:dyDescent="0.25">
      <c r="A1678" s="7" t="s">
        <v>1293</v>
      </c>
      <c r="B1678" s="8" t="s">
        <v>129</v>
      </c>
      <c r="C1678" s="5" t="s">
        <v>130</v>
      </c>
      <c r="D1678" s="5" t="s">
        <v>473</v>
      </c>
      <c r="E1678" s="5">
        <v>6</v>
      </c>
      <c r="F1678" s="33"/>
      <c r="G1678" s="37">
        <v>4.8</v>
      </c>
      <c r="H1678" s="42">
        <f t="shared" si="108"/>
        <v>0</v>
      </c>
      <c r="I1678" s="34">
        <f t="shared" si="109"/>
        <v>0</v>
      </c>
      <c r="J1678"/>
      <c r="K1678"/>
      <c r="L1678"/>
    </row>
    <row r="1679" spans="1:12" s="18" customFormat="1" x14ac:dyDescent="0.25">
      <c r="A1679" s="7" t="s">
        <v>1293</v>
      </c>
      <c r="B1679" s="8" t="s">
        <v>119</v>
      </c>
      <c r="C1679" s="5" t="s">
        <v>120</v>
      </c>
      <c r="D1679" s="5" t="s">
        <v>473</v>
      </c>
      <c r="E1679" s="5">
        <v>6</v>
      </c>
      <c r="F1679" s="33"/>
      <c r="G1679" s="37">
        <v>4.8</v>
      </c>
      <c r="H1679" s="42">
        <f t="shared" si="108"/>
        <v>0</v>
      </c>
      <c r="I1679" s="34">
        <f t="shared" si="109"/>
        <v>0</v>
      </c>
      <c r="J1679" s="2"/>
      <c r="K1679"/>
      <c r="L1679"/>
    </row>
    <row r="1680" spans="1:12" s="18" customFormat="1" x14ac:dyDescent="0.25">
      <c r="A1680" s="7" t="s">
        <v>1293</v>
      </c>
      <c r="B1680" s="8" t="s">
        <v>127</v>
      </c>
      <c r="C1680" s="5" t="s">
        <v>128</v>
      </c>
      <c r="D1680" s="5" t="s">
        <v>473</v>
      </c>
      <c r="E1680" s="5">
        <v>6</v>
      </c>
      <c r="F1680" s="33"/>
      <c r="G1680" s="37">
        <v>4.8</v>
      </c>
      <c r="H1680" s="42">
        <f t="shared" si="108"/>
        <v>0</v>
      </c>
      <c r="I1680" s="34">
        <f t="shared" si="109"/>
        <v>0</v>
      </c>
      <c r="J1680" s="23"/>
      <c r="K1680"/>
      <c r="L1680"/>
    </row>
    <row r="1681" spans="1:12" x14ac:dyDescent="0.25">
      <c r="A1681" s="7" t="s">
        <v>1293</v>
      </c>
      <c r="B1681" s="8" t="s">
        <v>231</v>
      </c>
      <c r="C1681" s="5" t="s">
        <v>232</v>
      </c>
      <c r="D1681" s="5" t="s">
        <v>582</v>
      </c>
      <c r="E1681" s="5">
        <v>12</v>
      </c>
      <c r="F1681" s="33"/>
      <c r="G1681" s="37">
        <v>16</v>
      </c>
      <c r="H1681" s="42">
        <f>(F1681*2.5)/1.055</f>
        <v>0</v>
      </c>
      <c r="I1681" s="34">
        <f t="shared" si="109"/>
        <v>0</v>
      </c>
      <c r="J1681" s="2"/>
      <c r="K1681" s="24"/>
      <c r="L1681" s="24"/>
    </row>
    <row r="1682" spans="1:12" x14ac:dyDescent="0.25">
      <c r="A1682" s="7" t="s">
        <v>1293</v>
      </c>
      <c r="B1682" s="8" t="s">
        <v>149</v>
      </c>
      <c r="C1682" s="5" t="s">
        <v>150</v>
      </c>
      <c r="D1682" s="5" t="s">
        <v>473</v>
      </c>
      <c r="E1682" s="5">
        <v>6</v>
      </c>
      <c r="F1682" s="33"/>
      <c r="G1682" s="37">
        <v>4.8</v>
      </c>
      <c r="H1682" s="42">
        <f>(F1682*G1682*0.4)/1.055</f>
        <v>0</v>
      </c>
      <c r="I1682" s="34">
        <f t="shared" si="109"/>
        <v>0</v>
      </c>
      <c r="J1682" s="2"/>
      <c r="K1682" s="24"/>
      <c r="L1682" s="24"/>
    </row>
    <row r="1683" spans="1:12" x14ac:dyDescent="0.25">
      <c r="A1683" s="7" t="s">
        <v>1293</v>
      </c>
      <c r="B1683" s="8" t="s">
        <v>3139</v>
      </c>
      <c r="C1683" s="5" t="s">
        <v>3140</v>
      </c>
      <c r="D1683" s="5" t="s">
        <v>463</v>
      </c>
      <c r="E1683" s="5">
        <v>3</v>
      </c>
      <c r="F1683" s="33"/>
      <c r="G1683" s="37">
        <v>6.5</v>
      </c>
      <c r="H1683" s="40">
        <f>(F1683*2.5)/1.055</f>
        <v>0</v>
      </c>
      <c r="I1683" s="34">
        <f t="shared" si="109"/>
        <v>0</v>
      </c>
      <c r="J1683" s="5"/>
      <c r="K1683" s="23"/>
      <c r="L1683" s="23"/>
    </row>
    <row r="1684" spans="1:12" x14ac:dyDescent="0.25">
      <c r="A1684" s="7" t="s">
        <v>1293</v>
      </c>
      <c r="B1684" s="8" t="s">
        <v>2324</v>
      </c>
      <c r="C1684" s="5" t="s">
        <v>2325</v>
      </c>
      <c r="D1684" s="5" t="s">
        <v>473</v>
      </c>
      <c r="E1684" s="5">
        <v>6</v>
      </c>
      <c r="F1684" s="33"/>
      <c r="G1684" s="37">
        <v>4.8</v>
      </c>
      <c r="H1684" s="42">
        <f t="shared" ref="H1684:H1693" si="110">(F1684*G1684*0.4)/1.055</f>
        <v>0</v>
      </c>
      <c r="I1684" s="34">
        <f t="shared" si="109"/>
        <v>0</v>
      </c>
      <c r="J1684" s="5"/>
      <c r="K1684" s="23"/>
      <c r="L1684" s="23"/>
    </row>
    <row r="1685" spans="1:12" x14ac:dyDescent="0.25">
      <c r="A1685" s="7" t="s">
        <v>1293</v>
      </c>
      <c r="B1685" s="8" t="s">
        <v>3143</v>
      </c>
      <c r="C1685" s="5" t="s">
        <v>3144</v>
      </c>
      <c r="D1685" s="5" t="s">
        <v>463</v>
      </c>
      <c r="E1685" s="5">
        <v>3</v>
      </c>
      <c r="F1685" s="33"/>
      <c r="G1685" s="37">
        <v>6.5</v>
      </c>
      <c r="H1685" s="42">
        <f t="shared" si="110"/>
        <v>0</v>
      </c>
      <c r="I1685" s="34">
        <f t="shared" si="109"/>
        <v>0</v>
      </c>
      <c r="J1685" s="5"/>
      <c r="K1685" s="23"/>
      <c r="L1685" s="23"/>
    </row>
    <row r="1686" spans="1:12" x14ac:dyDescent="0.25">
      <c r="A1686" s="7" t="s">
        <v>1293</v>
      </c>
      <c r="B1686" s="8" t="s">
        <v>153</v>
      </c>
      <c r="C1686" s="5" t="s">
        <v>154</v>
      </c>
      <c r="D1686" s="5" t="s">
        <v>473</v>
      </c>
      <c r="E1686" s="5">
        <v>6</v>
      </c>
      <c r="F1686" s="33"/>
      <c r="G1686" s="37">
        <v>4.8</v>
      </c>
      <c r="H1686" s="42">
        <f t="shared" si="110"/>
        <v>0</v>
      </c>
      <c r="I1686" s="34">
        <f t="shared" ref="I1686:I1693" si="111">F1686*G1686*0.91</f>
        <v>0</v>
      </c>
      <c r="J1686" s="23"/>
      <c r="K1686" s="23"/>
      <c r="L1686" s="23"/>
    </row>
    <row r="1687" spans="1:12" x14ac:dyDescent="0.25">
      <c r="A1687" s="7" t="s">
        <v>1293</v>
      </c>
      <c r="B1687" s="8" t="s">
        <v>3123</v>
      </c>
      <c r="C1687" s="5" t="s">
        <v>3124</v>
      </c>
      <c r="D1687" s="5" t="s">
        <v>473</v>
      </c>
      <c r="E1687" s="5">
        <v>6</v>
      </c>
      <c r="F1687" s="33"/>
      <c r="G1687" s="37">
        <v>2.2999999999999998</v>
      </c>
      <c r="H1687" s="42">
        <f t="shared" si="110"/>
        <v>0</v>
      </c>
      <c r="I1687" s="34">
        <f t="shared" si="111"/>
        <v>0</v>
      </c>
      <c r="J1687" s="23"/>
      <c r="K1687" s="23"/>
      <c r="L1687" s="23"/>
    </row>
    <row r="1688" spans="1:12" x14ac:dyDescent="0.25">
      <c r="A1688" s="7" t="s">
        <v>1293</v>
      </c>
      <c r="B1688" s="8" t="s">
        <v>3119</v>
      </c>
      <c r="C1688" s="5" t="s">
        <v>3120</v>
      </c>
      <c r="D1688" s="5" t="s">
        <v>473</v>
      </c>
      <c r="E1688" s="5">
        <v>6</v>
      </c>
      <c r="F1688" s="33"/>
      <c r="G1688" s="37">
        <v>2.2999999999999998</v>
      </c>
      <c r="H1688" s="42">
        <f t="shared" si="110"/>
        <v>0</v>
      </c>
      <c r="I1688" s="34">
        <f t="shared" si="111"/>
        <v>0</v>
      </c>
      <c r="J1688" s="23"/>
      <c r="K1688" s="23"/>
      <c r="L1688" s="23"/>
    </row>
    <row r="1689" spans="1:12" x14ac:dyDescent="0.25">
      <c r="A1689" s="7" t="s">
        <v>1293</v>
      </c>
      <c r="B1689" s="8" t="s">
        <v>3125</v>
      </c>
      <c r="C1689" s="5" t="s">
        <v>3126</v>
      </c>
      <c r="D1689" s="5" t="s">
        <v>473</v>
      </c>
      <c r="E1689" s="5">
        <v>6</v>
      </c>
      <c r="F1689" s="33"/>
      <c r="G1689" s="37">
        <v>2.2999999999999998</v>
      </c>
      <c r="H1689" s="42">
        <f t="shared" si="110"/>
        <v>0</v>
      </c>
      <c r="I1689" s="34">
        <f t="shared" si="111"/>
        <v>0</v>
      </c>
      <c r="J1689" s="23"/>
      <c r="K1689" s="23"/>
      <c r="L1689" s="23"/>
    </row>
    <row r="1690" spans="1:12" s="2" customFormat="1" x14ac:dyDescent="0.25">
      <c r="A1690" s="7" t="s">
        <v>1293</v>
      </c>
      <c r="B1690" s="8" t="s">
        <v>3121</v>
      </c>
      <c r="C1690" s="5" t="s">
        <v>3122</v>
      </c>
      <c r="D1690" s="5" t="s">
        <v>473</v>
      </c>
      <c r="E1690" s="5">
        <v>6</v>
      </c>
      <c r="F1690" s="33"/>
      <c r="G1690" s="37">
        <v>2.2999999999999998</v>
      </c>
      <c r="H1690" s="42">
        <f t="shared" si="110"/>
        <v>0</v>
      </c>
      <c r="I1690" s="34">
        <f t="shared" si="111"/>
        <v>0</v>
      </c>
      <c r="J1690" s="23"/>
      <c r="K1690" s="23"/>
      <c r="L1690" s="23"/>
    </row>
    <row r="1691" spans="1:12" s="2" customFormat="1" x14ac:dyDescent="0.25">
      <c r="A1691" s="7" t="s">
        <v>1293</v>
      </c>
      <c r="B1691" s="8" t="s">
        <v>133</v>
      </c>
      <c r="C1691" s="5" t="s">
        <v>134</v>
      </c>
      <c r="D1691" s="5" t="s">
        <v>473</v>
      </c>
      <c r="E1691" s="5">
        <v>6</v>
      </c>
      <c r="F1691" s="33"/>
      <c r="G1691" s="37">
        <v>4.8</v>
      </c>
      <c r="H1691" s="42">
        <f t="shared" si="110"/>
        <v>0</v>
      </c>
      <c r="I1691" s="34">
        <f t="shared" si="111"/>
        <v>0</v>
      </c>
      <c r="J1691" s="23"/>
      <c r="K1691" s="23"/>
      <c r="L1691" s="23"/>
    </row>
    <row r="1692" spans="1:12" s="2" customFormat="1" x14ac:dyDescent="0.25">
      <c r="A1692" s="7" t="s">
        <v>1293</v>
      </c>
      <c r="B1692" s="8" t="s">
        <v>135</v>
      </c>
      <c r="C1692" s="5" t="s">
        <v>136</v>
      </c>
      <c r="D1692" s="5" t="s">
        <v>473</v>
      </c>
      <c r="E1692" s="5">
        <v>6</v>
      </c>
      <c r="F1692" s="33"/>
      <c r="G1692" s="37">
        <v>4.8</v>
      </c>
      <c r="H1692" s="42">
        <f t="shared" si="110"/>
        <v>0</v>
      </c>
      <c r="I1692" s="34">
        <f t="shared" si="111"/>
        <v>0</v>
      </c>
      <c r="J1692" s="23"/>
      <c r="K1692" s="23"/>
      <c r="L1692" s="23"/>
    </row>
    <row r="1693" spans="1:12" s="2" customFormat="1" x14ac:dyDescent="0.25">
      <c r="A1693" s="7" t="s">
        <v>1293</v>
      </c>
      <c r="B1693" s="8" t="s">
        <v>1309</v>
      </c>
      <c r="C1693" s="5" t="s">
        <v>81</v>
      </c>
      <c r="D1693" s="5" t="s">
        <v>473</v>
      </c>
      <c r="E1693" s="5">
        <v>9</v>
      </c>
      <c r="F1693" s="33"/>
      <c r="G1693" s="37">
        <v>5.5</v>
      </c>
      <c r="H1693" s="42">
        <f t="shared" si="110"/>
        <v>0</v>
      </c>
      <c r="I1693" s="34">
        <f t="shared" si="111"/>
        <v>0</v>
      </c>
      <c r="J1693" s="23"/>
      <c r="K1693" s="23"/>
      <c r="L1693" s="23"/>
    </row>
    <row r="1694" spans="1:12" s="2" customFormat="1" x14ac:dyDescent="0.25">
      <c r="A1694" s="7" t="s">
        <v>568</v>
      </c>
      <c r="B1694" s="8" t="s">
        <v>2343</v>
      </c>
      <c r="C1694" s="5">
        <v>123</v>
      </c>
      <c r="D1694" s="5" t="s">
        <v>458</v>
      </c>
      <c r="E1694" s="5">
        <v>2</v>
      </c>
      <c r="F1694" s="33"/>
      <c r="G1694" s="37">
        <v>7</v>
      </c>
      <c r="H1694" s="42"/>
      <c r="I1694" s="34">
        <f t="shared" ref="I1694:I1702" si="112">F1694*G1694*0.91</f>
        <v>0</v>
      </c>
    </row>
    <row r="1695" spans="1:12" s="2" customFormat="1" x14ac:dyDescent="0.25">
      <c r="A1695" s="7" t="s">
        <v>568</v>
      </c>
      <c r="B1695" s="8" t="s">
        <v>2344</v>
      </c>
      <c r="C1695" s="5" t="s">
        <v>2345</v>
      </c>
      <c r="D1695" s="5" t="s">
        <v>458</v>
      </c>
      <c r="E1695" s="5">
        <v>5</v>
      </c>
      <c r="F1695" s="33"/>
      <c r="G1695" s="37">
        <v>12.5</v>
      </c>
      <c r="H1695" s="42">
        <f>(G1695*F1695*0.575)/1.055</f>
        <v>0</v>
      </c>
      <c r="I1695" s="34">
        <f t="shared" si="112"/>
        <v>0</v>
      </c>
      <c r="J1695" s="23"/>
    </row>
    <row r="1696" spans="1:12" x14ac:dyDescent="0.25">
      <c r="A1696" s="7" t="s">
        <v>568</v>
      </c>
      <c r="B1696" s="8" t="s">
        <v>2346</v>
      </c>
      <c r="C1696" s="5" t="s">
        <v>2347</v>
      </c>
      <c r="D1696" s="5" t="s">
        <v>458</v>
      </c>
      <c r="E1696" s="5">
        <v>6</v>
      </c>
      <c r="F1696" s="33"/>
      <c r="G1696" s="37">
        <v>12.5</v>
      </c>
      <c r="H1696" s="42">
        <f>(G1696*F1696*0.575)/1.055</f>
        <v>0</v>
      </c>
      <c r="I1696" s="34">
        <f t="shared" si="112"/>
        <v>0</v>
      </c>
      <c r="J1696" s="23"/>
      <c r="K1696" s="2"/>
      <c r="L1696" s="2"/>
    </row>
    <row r="1697" spans="1:12" s="24" customFormat="1" x14ac:dyDescent="0.25">
      <c r="A1697" s="7" t="s">
        <v>568</v>
      </c>
      <c r="B1697" s="8" t="s">
        <v>3618</v>
      </c>
      <c r="C1697" s="5" t="s">
        <v>3619</v>
      </c>
      <c r="D1697" s="5" t="s">
        <v>458</v>
      </c>
      <c r="E1697" s="5">
        <v>6</v>
      </c>
      <c r="F1697" s="33"/>
      <c r="G1697" s="37">
        <v>6</v>
      </c>
      <c r="H1697" s="42">
        <f>(G1697*F1697*0.575)/1.055</f>
        <v>0</v>
      </c>
      <c r="I1697" s="34">
        <f t="shared" si="112"/>
        <v>0</v>
      </c>
      <c r="J1697" s="23"/>
      <c r="K1697" s="2"/>
      <c r="L1697" s="2"/>
    </row>
    <row r="1698" spans="1:12" x14ac:dyDescent="0.25">
      <c r="A1698" s="7" t="s">
        <v>568</v>
      </c>
      <c r="B1698" s="8" t="s">
        <v>1374</v>
      </c>
      <c r="C1698" s="5" t="s">
        <v>1055</v>
      </c>
      <c r="D1698" s="5" t="s">
        <v>458</v>
      </c>
      <c r="E1698" s="5">
        <v>6</v>
      </c>
      <c r="F1698" s="33"/>
      <c r="G1698" s="37">
        <v>12.5</v>
      </c>
      <c r="H1698" s="42">
        <f>(G1698*F1698*0.575)/1.055</f>
        <v>0</v>
      </c>
      <c r="I1698" s="34">
        <f t="shared" si="112"/>
        <v>0</v>
      </c>
      <c r="J1698" s="23"/>
      <c r="K1698" s="2"/>
      <c r="L1698" s="2"/>
    </row>
    <row r="1699" spans="1:12" x14ac:dyDescent="0.25">
      <c r="A1699" s="3" t="s">
        <v>568</v>
      </c>
      <c r="B1699" s="4" t="s">
        <v>267</v>
      </c>
      <c r="C1699" s="2" t="s">
        <v>268</v>
      </c>
      <c r="D1699" s="2" t="s">
        <v>458</v>
      </c>
      <c r="E1699" s="2">
        <v>3</v>
      </c>
      <c r="F1699" s="32"/>
      <c r="G1699" s="17">
        <v>12</v>
      </c>
      <c r="H1699" s="41">
        <f>2*F1699</f>
        <v>0</v>
      </c>
      <c r="I1699" s="34">
        <f t="shared" si="112"/>
        <v>0</v>
      </c>
      <c r="K1699" s="2"/>
      <c r="L1699" s="23"/>
    </row>
    <row r="1700" spans="1:12" s="2" customFormat="1" x14ac:dyDescent="0.25">
      <c r="A1700" s="7" t="s">
        <v>568</v>
      </c>
      <c r="B1700" s="8" t="s">
        <v>2348</v>
      </c>
      <c r="C1700" s="5" t="s">
        <v>2349</v>
      </c>
      <c r="D1700" s="5" t="s">
        <v>458</v>
      </c>
      <c r="E1700" s="5">
        <v>6</v>
      </c>
      <c r="F1700" s="33"/>
      <c r="G1700" s="37">
        <v>12</v>
      </c>
      <c r="H1700" s="42">
        <f t="shared" ref="H1700:H1707" si="113">(G1700*F1700*0.575)/1.055</f>
        <v>0</v>
      </c>
      <c r="I1700" s="34">
        <f t="shared" si="112"/>
        <v>0</v>
      </c>
      <c r="L1700" s="5"/>
    </row>
    <row r="1701" spans="1:12" s="2" customFormat="1" x14ac:dyDescent="0.25">
      <c r="A1701" s="7" t="s">
        <v>568</v>
      </c>
      <c r="B1701" s="8" t="s">
        <v>1376</v>
      </c>
      <c r="C1701" s="5" t="s">
        <v>2352</v>
      </c>
      <c r="D1701" s="5" t="s">
        <v>458</v>
      </c>
      <c r="E1701" s="5">
        <v>6</v>
      </c>
      <c r="F1701" s="33"/>
      <c r="G1701" s="37">
        <v>12.5</v>
      </c>
      <c r="H1701" s="42">
        <f t="shared" si="113"/>
        <v>0</v>
      </c>
      <c r="I1701" s="34">
        <f t="shared" si="112"/>
        <v>0</v>
      </c>
      <c r="J1701" s="26"/>
      <c r="K1701" s="5"/>
    </row>
    <row r="1702" spans="1:12" s="2" customFormat="1" x14ac:dyDescent="0.25">
      <c r="A1702" s="7" t="s">
        <v>568</v>
      </c>
      <c r="B1702" s="8" t="s">
        <v>2353</v>
      </c>
      <c r="C1702" s="5" t="s">
        <v>2354</v>
      </c>
      <c r="D1702" s="5" t="s">
        <v>458</v>
      </c>
      <c r="E1702" s="5">
        <v>6</v>
      </c>
      <c r="F1702" s="33"/>
      <c r="G1702" s="37">
        <v>11.5</v>
      </c>
      <c r="H1702" s="42">
        <f t="shared" si="113"/>
        <v>0</v>
      </c>
      <c r="I1702" s="34">
        <f t="shared" si="112"/>
        <v>0</v>
      </c>
      <c r="J1702" s="26"/>
      <c r="K1702" s="5"/>
    </row>
    <row r="1703" spans="1:12" s="2" customFormat="1" x14ac:dyDescent="0.25">
      <c r="A1703" s="7" t="s">
        <v>568</v>
      </c>
      <c r="B1703" s="8" t="s">
        <v>2357</v>
      </c>
      <c r="C1703" s="5" t="s">
        <v>2358</v>
      </c>
      <c r="D1703" s="5" t="s">
        <v>458</v>
      </c>
      <c r="E1703" s="5">
        <v>6</v>
      </c>
      <c r="F1703" s="33"/>
      <c r="G1703" s="37">
        <v>11</v>
      </c>
      <c r="H1703" s="42">
        <f t="shared" si="113"/>
        <v>0</v>
      </c>
      <c r="I1703" s="34">
        <f t="shared" ref="I1703:I1713" si="114">F1703*G1703*0.91</f>
        <v>0</v>
      </c>
      <c r="J1703" s="5"/>
    </row>
    <row r="1704" spans="1:12" s="2" customFormat="1" x14ac:dyDescent="0.25">
      <c r="A1704" s="7" t="s">
        <v>568</v>
      </c>
      <c r="B1704" s="8" t="s">
        <v>2359</v>
      </c>
      <c r="C1704" s="5" t="s">
        <v>2360</v>
      </c>
      <c r="D1704" s="5" t="s">
        <v>458</v>
      </c>
      <c r="E1704" s="5">
        <v>3</v>
      </c>
      <c r="F1704" s="33"/>
      <c r="G1704" s="37">
        <v>7</v>
      </c>
      <c r="H1704" s="42">
        <f t="shared" si="113"/>
        <v>0</v>
      </c>
      <c r="I1704" s="34">
        <f t="shared" si="114"/>
        <v>0</v>
      </c>
      <c r="J1704" s="5"/>
    </row>
    <row r="1705" spans="1:12" s="2" customFormat="1" x14ac:dyDescent="0.25">
      <c r="A1705" s="7" t="s">
        <v>568</v>
      </c>
      <c r="B1705" s="8" t="s">
        <v>2361</v>
      </c>
      <c r="C1705" s="5" t="s">
        <v>2362</v>
      </c>
      <c r="D1705" s="5" t="s">
        <v>458</v>
      </c>
      <c r="E1705" s="5">
        <v>6</v>
      </c>
      <c r="F1705" s="33"/>
      <c r="G1705" s="37">
        <v>11</v>
      </c>
      <c r="H1705" s="42">
        <f t="shared" si="113"/>
        <v>0</v>
      </c>
      <c r="I1705" s="34">
        <f t="shared" si="114"/>
        <v>0</v>
      </c>
      <c r="J1705" s="5"/>
    </row>
    <row r="1706" spans="1:12" s="2" customFormat="1" x14ac:dyDescent="0.25">
      <c r="A1706" s="7" t="s">
        <v>568</v>
      </c>
      <c r="B1706" s="8" t="s">
        <v>2363</v>
      </c>
      <c r="C1706" s="5" t="s">
        <v>2364</v>
      </c>
      <c r="D1706" s="5" t="s">
        <v>458</v>
      </c>
      <c r="E1706" s="5">
        <v>6</v>
      </c>
      <c r="F1706" s="33"/>
      <c r="G1706" s="37">
        <v>14</v>
      </c>
      <c r="H1706" s="42">
        <f t="shared" si="113"/>
        <v>0</v>
      </c>
      <c r="I1706" s="34">
        <f t="shared" si="114"/>
        <v>0</v>
      </c>
      <c r="J1706" s="5"/>
    </row>
    <row r="1707" spans="1:12" s="2" customFormat="1" x14ac:dyDescent="0.25">
      <c r="A1707" s="7" t="s">
        <v>568</v>
      </c>
      <c r="B1707" s="8" t="s">
        <v>2367</v>
      </c>
      <c r="C1707" s="5" t="s">
        <v>2368</v>
      </c>
      <c r="D1707" s="5" t="s">
        <v>458</v>
      </c>
      <c r="E1707" s="5">
        <v>6</v>
      </c>
      <c r="F1707" s="33"/>
      <c r="G1707" s="37">
        <v>13</v>
      </c>
      <c r="H1707" s="42">
        <f t="shared" si="113"/>
        <v>0</v>
      </c>
      <c r="I1707" s="34">
        <f t="shared" si="114"/>
        <v>0</v>
      </c>
      <c r="J1707"/>
    </row>
    <row r="1708" spans="1:12" s="2" customFormat="1" x14ac:dyDescent="0.25">
      <c r="A1708" s="1" t="s">
        <v>1315</v>
      </c>
      <c r="B1708" s="8" t="s">
        <v>2369</v>
      </c>
      <c r="C1708" s="5" t="s">
        <v>2370</v>
      </c>
      <c r="D1708" s="5" t="s">
        <v>473</v>
      </c>
      <c r="E1708" s="5">
        <v>7</v>
      </c>
      <c r="F1708" s="33"/>
      <c r="G1708" s="37">
        <v>6.25</v>
      </c>
      <c r="H1708" s="43">
        <f t="shared" ref="H1708:H1713" si="115">(F1708*G1708*0.5)/1.055</f>
        <v>0</v>
      </c>
      <c r="I1708" s="34">
        <f t="shared" si="114"/>
        <v>0</v>
      </c>
      <c r="J1708"/>
    </row>
    <row r="1709" spans="1:12" s="2" customFormat="1" x14ac:dyDescent="0.25">
      <c r="A1709" s="1" t="s">
        <v>1315</v>
      </c>
      <c r="B1709" s="8" t="s">
        <v>159</v>
      </c>
      <c r="C1709" s="5" t="s">
        <v>160</v>
      </c>
      <c r="D1709" s="5" t="s">
        <v>473</v>
      </c>
      <c r="E1709" s="5">
        <v>7</v>
      </c>
      <c r="F1709" s="33"/>
      <c r="G1709" s="37">
        <v>6.25</v>
      </c>
      <c r="H1709" s="43">
        <f t="shared" si="115"/>
        <v>0</v>
      </c>
      <c r="I1709" s="34">
        <f t="shared" si="114"/>
        <v>0</v>
      </c>
      <c r="J1709"/>
    </row>
    <row r="1710" spans="1:12" s="2" customFormat="1" x14ac:dyDescent="0.25">
      <c r="A1710" s="1" t="s">
        <v>1315</v>
      </c>
      <c r="B1710" s="8" t="s">
        <v>161</v>
      </c>
      <c r="C1710" s="5" t="s">
        <v>162</v>
      </c>
      <c r="D1710" s="5" t="s">
        <v>473</v>
      </c>
      <c r="E1710" s="5">
        <v>7</v>
      </c>
      <c r="F1710" s="33"/>
      <c r="G1710" s="37">
        <v>6.25</v>
      </c>
      <c r="H1710" s="43">
        <f t="shared" si="115"/>
        <v>0</v>
      </c>
      <c r="I1710" s="34">
        <f t="shared" si="114"/>
        <v>0</v>
      </c>
      <c r="J1710"/>
    </row>
    <row r="1711" spans="1:12" s="2" customFormat="1" x14ac:dyDescent="0.25">
      <c r="A1711" s="1" t="s">
        <v>1315</v>
      </c>
      <c r="B1711" s="8" t="s">
        <v>157</v>
      </c>
      <c r="C1711" s="5" t="s">
        <v>158</v>
      </c>
      <c r="D1711" s="5" t="s">
        <v>473</v>
      </c>
      <c r="E1711" s="5">
        <v>7</v>
      </c>
      <c r="F1711" s="33"/>
      <c r="G1711" s="37">
        <v>6.25</v>
      </c>
      <c r="H1711" s="43">
        <f t="shared" si="115"/>
        <v>0</v>
      </c>
      <c r="I1711" s="34">
        <f t="shared" si="114"/>
        <v>0</v>
      </c>
      <c r="J1711"/>
    </row>
    <row r="1712" spans="1:12" s="2" customFormat="1" x14ac:dyDescent="0.25">
      <c r="A1712" s="1" t="s">
        <v>1315</v>
      </c>
      <c r="B1712" s="8" t="s">
        <v>155</v>
      </c>
      <c r="C1712" s="5" t="s">
        <v>156</v>
      </c>
      <c r="D1712" s="5" t="s">
        <v>473</v>
      </c>
      <c r="E1712" s="5">
        <v>7</v>
      </c>
      <c r="F1712" s="33"/>
      <c r="G1712" s="37">
        <v>6.25</v>
      </c>
      <c r="H1712" s="43">
        <f t="shared" si="115"/>
        <v>0</v>
      </c>
      <c r="I1712" s="34">
        <f t="shared" si="114"/>
        <v>0</v>
      </c>
      <c r="J1712"/>
    </row>
    <row r="1713" spans="1:12" s="2" customFormat="1" x14ac:dyDescent="0.25">
      <c r="A1713" s="1" t="s">
        <v>1315</v>
      </c>
      <c r="B1713" s="8" t="s">
        <v>2371</v>
      </c>
      <c r="C1713" s="5" t="s">
        <v>2372</v>
      </c>
      <c r="D1713" s="5" t="s">
        <v>473</v>
      </c>
      <c r="E1713" s="5">
        <v>7</v>
      </c>
      <c r="F1713" s="33"/>
      <c r="G1713" s="37">
        <v>6.25</v>
      </c>
      <c r="H1713" s="43">
        <f t="shared" si="115"/>
        <v>0</v>
      </c>
      <c r="I1713" s="34">
        <f t="shared" si="114"/>
        <v>0</v>
      </c>
      <c r="J1713"/>
    </row>
    <row r="1714" spans="1:12" s="2" customFormat="1" x14ac:dyDescent="0.25">
      <c r="A1714" s="7" t="s">
        <v>1325</v>
      </c>
      <c r="B1714" s="8" t="s">
        <v>2379</v>
      </c>
      <c r="C1714" s="5" t="s">
        <v>2380</v>
      </c>
      <c r="D1714" s="5" t="s">
        <v>425</v>
      </c>
      <c r="E1714" s="5">
        <v>10</v>
      </c>
      <c r="F1714" s="33"/>
      <c r="G1714" s="37">
        <v>14.9</v>
      </c>
      <c r="H1714" s="42">
        <f>(F1714*G1714*0.5)/1.055</f>
        <v>0</v>
      </c>
      <c r="I1714" s="34">
        <f t="shared" ref="I1714:I1744" si="116">F1714*G1714*0.91</f>
        <v>0</v>
      </c>
      <c r="J1714"/>
      <c r="K1714"/>
      <c r="L1714"/>
    </row>
    <row r="1715" spans="1:12" s="2" customFormat="1" x14ac:dyDescent="0.25">
      <c r="A1715" s="7" t="s">
        <v>1325</v>
      </c>
      <c r="B1715" s="8" t="s">
        <v>286</v>
      </c>
      <c r="C1715" s="5" t="s">
        <v>287</v>
      </c>
      <c r="D1715" s="5" t="s">
        <v>425</v>
      </c>
      <c r="E1715" s="5">
        <v>9</v>
      </c>
      <c r="F1715" s="33"/>
      <c r="G1715" s="37">
        <v>13.9</v>
      </c>
      <c r="H1715" s="42">
        <f>(F1715*G1715*0.4)/1.055</f>
        <v>0</v>
      </c>
      <c r="I1715" s="34">
        <f t="shared" si="116"/>
        <v>0</v>
      </c>
      <c r="J1715"/>
      <c r="K1715"/>
      <c r="L1715"/>
    </row>
    <row r="1716" spans="1:12" s="2" customFormat="1" x14ac:dyDescent="0.25">
      <c r="A1716" s="7" t="s">
        <v>1325</v>
      </c>
      <c r="B1716" s="8" t="s">
        <v>358</v>
      </c>
      <c r="C1716" s="5" t="s">
        <v>915</v>
      </c>
      <c r="D1716" s="5" t="s">
        <v>425</v>
      </c>
      <c r="E1716" s="5">
        <v>10</v>
      </c>
      <c r="F1716" s="33"/>
      <c r="G1716" s="37">
        <v>12</v>
      </c>
      <c r="H1716" s="42">
        <f>(F1716*G1716*0.4)/1.055</f>
        <v>0</v>
      </c>
      <c r="I1716" s="34">
        <f t="shared" si="116"/>
        <v>0</v>
      </c>
      <c r="J1716"/>
      <c r="K1716"/>
      <c r="L1716"/>
    </row>
    <row r="1717" spans="1:12" s="2" customFormat="1" x14ac:dyDescent="0.25">
      <c r="A1717" s="7" t="s">
        <v>1325</v>
      </c>
      <c r="B1717" s="8" t="s">
        <v>357</v>
      </c>
      <c r="C1717" s="5" t="s">
        <v>914</v>
      </c>
      <c r="D1717" s="5" t="s">
        <v>425</v>
      </c>
      <c r="E1717" s="5">
        <v>10</v>
      </c>
      <c r="F1717" s="33"/>
      <c r="G1717" s="37">
        <v>12</v>
      </c>
      <c r="H1717" s="42">
        <f>(F1717*G1717*0.5)/1.055</f>
        <v>0</v>
      </c>
      <c r="I1717" s="34">
        <f t="shared" si="116"/>
        <v>0</v>
      </c>
      <c r="J1717"/>
      <c r="K1717"/>
      <c r="L1717"/>
    </row>
    <row r="1718" spans="1:12" s="2" customFormat="1" x14ac:dyDescent="0.25">
      <c r="A1718" s="7" t="s">
        <v>1325</v>
      </c>
      <c r="B1718" s="8" t="s">
        <v>896</v>
      </c>
      <c r="C1718" s="5" t="s">
        <v>3536</v>
      </c>
      <c r="D1718" s="5" t="s">
        <v>458</v>
      </c>
      <c r="E1718" s="5">
        <v>8</v>
      </c>
      <c r="F1718" s="33"/>
      <c r="G1718" s="37">
        <v>13</v>
      </c>
      <c r="H1718" s="42">
        <f t="shared" ref="H1718:H1723" si="117">(F1718*G1718*0.4)/1.055</f>
        <v>0</v>
      </c>
      <c r="I1718" s="34">
        <f t="shared" si="116"/>
        <v>0</v>
      </c>
      <c r="J1718"/>
      <c r="K1718"/>
      <c r="L1718"/>
    </row>
    <row r="1719" spans="1:12" s="2" customFormat="1" x14ac:dyDescent="0.25">
      <c r="A1719" s="7" t="s">
        <v>1325</v>
      </c>
      <c r="B1719" s="8" t="s">
        <v>908</v>
      </c>
      <c r="C1719" s="5" t="s">
        <v>909</v>
      </c>
      <c r="D1719" s="5" t="s">
        <v>425</v>
      </c>
      <c r="E1719" s="5">
        <v>9</v>
      </c>
      <c r="F1719" s="33"/>
      <c r="G1719" s="37">
        <v>19.5</v>
      </c>
      <c r="H1719" s="42">
        <f t="shared" si="117"/>
        <v>0</v>
      </c>
      <c r="I1719" s="34">
        <f t="shared" si="116"/>
        <v>0</v>
      </c>
      <c r="J1719"/>
      <c r="K1719"/>
      <c r="L1719"/>
    </row>
    <row r="1720" spans="1:12" s="2" customFormat="1" x14ac:dyDescent="0.25">
      <c r="A1720" s="7" t="s">
        <v>1325</v>
      </c>
      <c r="B1720" s="8" t="s">
        <v>2387</v>
      </c>
      <c r="C1720" s="5" t="s">
        <v>2388</v>
      </c>
      <c r="D1720" s="5" t="s">
        <v>425</v>
      </c>
      <c r="E1720" s="5">
        <v>5</v>
      </c>
      <c r="F1720" s="33"/>
      <c r="G1720" s="37">
        <v>8.9</v>
      </c>
      <c r="H1720" s="42">
        <f t="shared" si="117"/>
        <v>0</v>
      </c>
      <c r="I1720" s="34">
        <f t="shared" si="116"/>
        <v>0</v>
      </c>
      <c r="J1720"/>
      <c r="K1720"/>
      <c r="L1720"/>
    </row>
    <row r="1721" spans="1:12" s="2" customFormat="1" x14ac:dyDescent="0.25">
      <c r="A1721" s="7" t="s">
        <v>1325</v>
      </c>
      <c r="B1721" s="8" t="s">
        <v>906</v>
      </c>
      <c r="C1721" s="5" t="s">
        <v>907</v>
      </c>
      <c r="D1721" s="5" t="s">
        <v>425</v>
      </c>
      <c r="E1721" s="5">
        <v>9</v>
      </c>
      <c r="F1721" s="33"/>
      <c r="G1721" s="37">
        <v>14</v>
      </c>
      <c r="H1721" s="42">
        <f t="shared" si="117"/>
        <v>0</v>
      </c>
      <c r="I1721" s="34">
        <f t="shared" si="116"/>
        <v>0</v>
      </c>
      <c r="J1721"/>
      <c r="K1721" s="5"/>
      <c r="L1721" s="5"/>
    </row>
    <row r="1722" spans="1:12" s="2" customFormat="1" x14ac:dyDescent="0.25">
      <c r="A1722" s="7" t="s">
        <v>1325</v>
      </c>
      <c r="B1722" s="8" t="s">
        <v>360</v>
      </c>
      <c r="C1722" s="5" t="s">
        <v>912</v>
      </c>
      <c r="D1722" s="5" t="s">
        <v>425</v>
      </c>
      <c r="E1722" s="5">
        <v>9</v>
      </c>
      <c r="F1722" s="33"/>
      <c r="G1722" s="37">
        <v>14</v>
      </c>
      <c r="H1722" s="42">
        <f t="shared" si="117"/>
        <v>0</v>
      </c>
      <c r="I1722" s="34">
        <f t="shared" si="116"/>
        <v>0</v>
      </c>
      <c r="J1722"/>
    </row>
    <row r="1723" spans="1:12" s="2" customFormat="1" x14ac:dyDescent="0.25">
      <c r="A1723" s="1" t="s">
        <v>1325</v>
      </c>
      <c r="B1723" s="6" t="s">
        <v>1329</v>
      </c>
      <c r="C1723" t="s">
        <v>913</v>
      </c>
      <c r="D1723" s="5" t="s">
        <v>425</v>
      </c>
      <c r="E1723" s="5">
        <v>9</v>
      </c>
      <c r="F1723" s="33"/>
      <c r="G1723" s="10">
        <v>14</v>
      </c>
      <c r="H1723" s="43">
        <f t="shared" si="117"/>
        <v>0</v>
      </c>
      <c r="I1723" s="34">
        <f t="shared" si="116"/>
        <v>0</v>
      </c>
      <c r="J1723"/>
      <c r="K1723"/>
      <c r="L1723"/>
    </row>
    <row r="1724" spans="1:12" s="2" customFormat="1" x14ac:dyDescent="0.25">
      <c r="A1724" s="3" t="s">
        <v>1325</v>
      </c>
      <c r="B1724" s="4" t="s">
        <v>904</v>
      </c>
      <c r="C1724" s="2" t="s">
        <v>905</v>
      </c>
      <c r="D1724" s="2" t="s">
        <v>425</v>
      </c>
      <c r="E1724" s="2">
        <v>9</v>
      </c>
      <c r="F1724" s="32"/>
      <c r="G1724" s="17">
        <v>14</v>
      </c>
      <c r="H1724" s="41">
        <f>(F1724*G1724*0.25)/1.055</f>
        <v>0</v>
      </c>
      <c r="I1724" s="34">
        <f t="shared" si="116"/>
        <v>0</v>
      </c>
      <c r="J1724"/>
      <c r="K1724"/>
      <c r="L1724"/>
    </row>
    <row r="1725" spans="1:12" s="2" customFormat="1" x14ac:dyDescent="0.25">
      <c r="A1725" s="1" t="s">
        <v>1325</v>
      </c>
      <c r="B1725" s="6" t="s">
        <v>892</v>
      </c>
      <c r="C1725" t="s">
        <v>893</v>
      </c>
      <c r="D1725" t="s">
        <v>425</v>
      </c>
      <c r="E1725">
        <v>10</v>
      </c>
      <c r="F1725" s="34"/>
      <c r="G1725" s="10">
        <v>12</v>
      </c>
      <c r="H1725" s="43">
        <f>(F1725*G1725*0.4)/1.055</f>
        <v>0</v>
      </c>
      <c r="I1725" s="34">
        <f t="shared" si="116"/>
        <v>0</v>
      </c>
      <c r="J1725" s="5"/>
      <c r="K1725"/>
      <c r="L1725"/>
    </row>
    <row r="1726" spans="1:12" s="2" customFormat="1" x14ac:dyDescent="0.25">
      <c r="A1726" s="7" t="s">
        <v>1325</v>
      </c>
      <c r="B1726" s="8" t="s">
        <v>2391</v>
      </c>
      <c r="C1726" s="5" t="s">
        <v>2392</v>
      </c>
      <c r="D1726" s="5" t="s">
        <v>458</v>
      </c>
      <c r="E1726" s="5">
        <v>8</v>
      </c>
      <c r="F1726" s="33"/>
      <c r="G1726" s="37">
        <v>13</v>
      </c>
      <c r="H1726" s="42">
        <f>(F1726*G1726*0.4)/1.055</f>
        <v>0</v>
      </c>
      <c r="I1726" s="34">
        <f t="shared" si="116"/>
        <v>0</v>
      </c>
      <c r="J1726"/>
      <c r="K1726"/>
      <c r="L1726"/>
    </row>
    <row r="1727" spans="1:12" s="2" customFormat="1" x14ac:dyDescent="0.25">
      <c r="A1727" s="7" t="s">
        <v>1325</v>
      </c>
      <c r="B1727" s="8" t="s">
        <v>2393</v>
      </c>
      <c r="C1727" s="5" t="s">
        <v>2394</v>
      </c>
      <c r="D1727" s="5" t="s">
        <v>856</v>
      </c>
      <c r="E1727" s="5">
        <v>7</v>
      </c>
      <c r="F1727" s="33"/>
      <c r="G1727" s="37">
        <v>14.9</v>
      </c>
      <c r="H1727" s="42">
        <f>(F1727*G1727*0.4)/1.055</f>
        <v>0</v>
      </c>
      <c r="I1727" s="34">
        <f t="shared" si="116"/>
        <v>0</v>
      </c>
      <c r="J1727"/>
      <c r="K1727"/>
      <c r="L1727"/>
    </row>
    <row r="1728" spans="1:12" s="2" customFormat="1" x14ac:dyDescent="0.25">
      <c r="A1728" s="7" t="s">
        <v>2412</v>
      </c>
      <c r="B1728" s="8" t="s">
        <v>3778</v>
      </c>
      <c r="C1728" s="5" t="s">
        <v>3779</v>
      </c>
      <c r="D1728" s="5" t="s">
        <v>473</v>
      </c>
      <c r="E1728" s="5">
        <v>8</v>
      </c>
      <c r="F1728" s="33"/>
      <c r="G1728" s="37">
        <v>5</v>
      </c>
      <c r="H1728" s="42">
        <f t="shared" ref="H1728:H1738" si="118">(F1728*G1728*0.4)/1.055</f>
        <v>0</v>
      </c>
      <c r="I1728" s="34">
        <f t="shared" si="116"/>
        <v>0</v>
      </c>
      <c r="J1728"/>
      <c r="K1728"/>
      <c r="L1728" s="24"/>
    </row>
    <row r="1729" spans="1:12" s="2" customFormat="1" x14ac:dyDescent="0.25">
      <c r="A1729" s="7" t="s">
        <v>2412</v>
      </c>
      <c r="B1729" s="8" t="s">
        <v>1310</v>
      </c>
      <c r="C1729" s="5" t="s">
        <v>82</v>
      </c>
      <c r="D1729" s="5" t="s">
        <v>473</v>
      </c>
      <c r="E1729" s="5">
        <v>8</v>
      </c>
      <c r="F1729" s="33"/>
      <c r="G1729" s="37">
        <v>4.9000000000000004</v>
      </c>
      <c r="H1729" s="42">
        <f t="shared" si="118"/>
        <v>0</v>
      </c>
      <c r="I1729" s="34">
        <f t="shared" si="116"/>
        <v>0</v>
      </c>
      <c r="J1729"/>
      <c r="K1729"/>
      <c r="L1729" s="24"/>
    </row>
    <row r="1730" spans="1:12" s="2" customFormat="1" x14ac:dyDescent="0.25">
      <c r="A1730" s="7" t="s">
        <v>2412</v>
      </c>
      <c r="B1730" s="8" t="s">
        <v>3787</v>
      </c>
      <c r="C1730" s="5" t="s">
        <v>3788</v>
      </c>
      <c r="D1730" s="5" t="s">
        <v>473</v>
      </c>
      <c r="E1730" s="5">
        <v>7</v>
      </c>
      <c r="F1730" s="33"/>
      <c r="G1730" s="37">
        <v>5</v>
      </c>
      <c r="H1730" s="42">
        <f t="shared" si="118"/>
        <v>0</v>
      </c>
      <c r="I1730" s="34">
        <f t="shared" si="116"/>
        <v>0</v>
      </c>
      <c r="J1730"/>
      <c r="K1730"/>
      <c r="L1730"/>
    </row>
    <row r="1731" spans="1:12" s="2" customFormat="1" x14ac:dyDescent="0.25">
      <c r="A1731" s="7" t="s">
        <v>2412</v>
      </c>
      <c r="B1731" s="8" t="s">
        <v>85</v>
      </c>
      <c r="C1731" s="5" t="s">
        <v>86</v>
      </c>
      <c r="D1731" s="5" t="s">
        <v>473</v>
      </c>
      <c r="E1731" s="5">
        <v>10</v>
      </c>
      <c r="F1731" s="33"/>
      <c r="G1731" s="37">
        <v>5.5</v>
      </c>
      <c r="H1731" s="42">
        <f t="shared" si="118"/>
        <v>0</v>
      </c>
      <c r="I1731" s="34">
        <f t="shared" si="116"/>
        <v>0</v>
      </c>
      <c r="J1731"/>
      <c r="K1731"/>
      <c r="L1731"/>
    </row>
    <row r="1732" spans="1:12" s="2" customFormat="1" x14ac:dyDescent="0.25">
      <c r="A1732" s="7" t="s">
        <v>2412</v>
      </c>
      <c r="B1732" s="8" t="s">
        <v>3772</v>
      </c>
      <c r="C1732" s="5" t="s">
        <v>3773</v>
      </c>
      <c r="D1732" s="5" t="s">
        <v>473</v>
      </c>
      <c r="E1732" s="5">
        <v>10</v>
      </c>
      <c r="F1732" s="33"/>
      <c r="G1732" s="37">
        <v>5</v>
      </c>
      <c r="H1732" s="42">
        <f t="shared" si="118"/>
        <v>0</v>
      </c>
      <c r="I1732" s="34">
        <f t="shared" si="116"/>
        <v>0</v>
      </c>
      <c r="J1732"/>
      <c r="K1732"/>
      <c r="L1732"/>
    </row>
    <row r="1733" spans="1:12" s="2" customFormat="1" x14ac:dyDescent="0.25">
      <c r="A1733" s="7" t="s">
        <v>2412</v>
      </c>
      <c r="B1733" s="8" t="s">
        <v>3785</v>
      </c>
      <c r="C1733" s="5" t="s">
        <v>3786</v>
      </c>
      <c r="D1733" s="5" t="s">
        <v>473</v>
      </c>
      <c r="E1733" s="5">
        <v>10</v>
      </c>
      <c r="F1733" s="33"/>
      <c r="G1733" s="37">
        <v>5</v>
      </c>
      <c r="H1733" s="42">
        <f t="shared" si="118"/>
        <v>0</v>
      </c>
      <c r="I1733" s="34">
        <f t="shared" si="116"/>
        <v>0</v>
      </c>
      <c r="J1733"/>
      <c r="K1733"/>
      <c r="L1733"/>
    </row>
    <row r="1734" spans="1:12" s="2" customFormat="1" x14ac:dyDescent="0.25">
      <c r="A1734" s="7" t="s">
        <v>2412</v>
      </c>
      <c r="B1734" s="8" t="s">
        <v>2420</v>
      </c>
      <c r="C1734" s="5" t="s">
        <v>2421</v>
      </c>
      <c r="D1734" s="5" t="s">
        <v>473</v>
      </c>
      <c r="E1734" s="5">
        <v>10</v>
      </c>
      <c r="F1734" s="33"/>
      <c r="G1734" s="37">
        <v>5.5</v>
      </c>
      <c r="H1734" s="42">
        <f t="shared" si="118"/>
        <v>0</v>
      </c>
      <c r="I1734" s="34">
        <f t="shared" si="116"/>
        <v>0</v>
      </c>
      <c r="J1734"/>
      <c r="K1734"/>
      <c r="L1734"/>
    </row>
    <row r="1735" spans="1:12" s="2" customFormat="1" x14ac:dyDescent="0.25">
      <c r="A1735" s="7" t="s">
        <v>2412</v>
      </c>
      <c r="B1735" s="8" t="s">
        <v>2422</v>
      </c>
      <c r="C1735" s="5" t="s">
        <v>2423</v>
      </c>
      <c r="D1735" s="5" t="s">
        <v>473</v>
      </c>
      <c r="E1735" s="5">
        <v>10</v>
      </c>
      <c r="F1735" s="33"/>
      <c r="G1735" s="37">
        <v>5.5</v>
      </c>
      <c r="H1735" s="42">
        <f t="shared" si="118"/>
        <v>0</v>
      </c>
      <c r="I1735" s="34">
        <f t="shared" si="116"/>
        <v>0</v>
      </c>
      <c r="J1735"/>
      <c r="K1735"/>
      <c r="L1735"/>
    </row>
    <row r="1736" spans="1:12" s="2" customFormat="1" x14ac:dyDescent="0.25">
      <c r="A1736" s="7" t="s">
        <v>2412</v>
      </c>
      <c r="B1736" s="8" t="s">
        <v>2424</v>
      </c>
      <c r="C1736" s="5" t="s">
        <v>2425</v>
      </c>
      <c r="D1736" s="5" t="s">
        <v>473</v>
      </c>
      <c r="E1736" s="5">
        <v>7</v>
      </c>
      <c r="F1736" s="33"/>
      <c r="G1736" s="37">
        <v>4.9000000000000004</v>
      </c>
      <c r="H1736" s="42">
        <f t="shared" si="118"/>
        <v>0</v>
      </c>
      <c r="I1736" s="34">
        <f t="shared" si="116"/>
        <v>0</v>
      </c>
      <c r="J1736"/>
      <c r="K1736"/>
      <c r="L1736"/>
    </row>
    <row r="1737" spans="1:12" s="2" customFormat="1" x14ac:dyDescent="0.25">
      <c r="A1737" s="7" t="s">
        <v>2412</v>
      </c>
      <c r="B1737" s="8" t="s">
        <v>2426</v>
      </c>
      <c r="C1737" s="5" t="s">
        <v>2427</v>
      </c>
      <c r="D1737" s="5" t="s">
        <v>473</v>
      </c>
      <c r="E1737" s="5">
        <v>9</v>
      </c>
      <c r="F1737" s="33"/>
      <c r="G1737" s="37">
        <v>4.9000000000000004</v>
      </c>
      <c r="H1737" s="42">
        <f t="shared" si="118"/>
        <v>0</v>
      </c>
      <c r="I1737" s="34">
        <f t="shared" si="116"/>
        <v>0</v>
      </c>
      <c r="J1737"/>
      <c r="K1737"/>
      <c r="L1737"/>
    </row>
    <row r="1738" spans="1:12" s="2" customFormat="1" x14ac:dyDescent="0.25">
      <c r="A1738" s="7" t="s">
        <v>2412</v>
      </c>
      <c r="B1738" s="8" t="s">
        <v>3783</v>
      </c>
      <c r="C1738" s="5" t="s">
        <v>3784</v>
      </c>
      <c r="D1738" s="5" t="s">
        <v>473</v>
      </c>
      <c r="E1738" s="5">
        <v>9</v>
      </c>
      <c r="F1738" s="33"/>
      <c r="G1738" s="37">
        <v>5</v>
      </c>
      <c r="H1738" s="42">
        <f t="shared" si="118"/>
        <v>0</v>
      </c>
      <c r="I1738" s="34">
        <f t="shared" si="116"/>
        <v>0</v>
      </c>
      <c r="J1738"/>
      <c r="K1738"/>
      <c r="L1738"/>
    </row>
    <row r="1739" spans="1:12" s="23" customFormat="1" x14ac:dyDescent="0.25">
      <c r="A1739" s="3" t="s">
        <v>977</v>
      </c>
      <c r="B1739" s="4" t="s">
        <v>2431</v>
      </c>
      <c r="C1739" s="2" t="s">
        <v>2432</v>
      </c>
      <c r="D1739" s="2" t="s">
        <v>776</v>
      </c>
      <c r="E1739" s="2">
        <v>7</v>
      </c>
      <c r="F1739" s="32"/>
      <c r="G1739" s="17">
        <v>9.9499999999999993</v>
      </c>
      <c r="H1739" s="41"/>
      <c r="I1739" s="34">
        <f t="shared" si="116"/>
        <v>0</v>
      </c>
      <c r="J1739"/>
      <c r="K1739" s="5"/>
      <c r="L1739"/>
    </row>
    <row r="1740" spans="1:12" s="2" customFormat="1" x14ac:dyDescent="0.25">
      <c r="A1740" s="7" t="s">
        <v>977</v>
      </c>
      <c r="B1740" s="8" t="s">
        <v>2433</v>
      </c>
      <c r="C1740" s="5" t="s">
        <v>2434</v>
      </c>
      <c r="D1740" s="5" t="s">
        <v>776</v>
      </c>
      <c r="E1740" s="5">
        <v>7</v>
      </c>
      <c r="F1740" s="33"/>
      <c r="G1740" s="37">
        <v>4.95</v>
      </c>
      <c r="H1740" s="42"/>
      <c r="I1740" s="36">
        <f t="shared" si="116"/>
        <v>0</v>
      </c>
      <c r="J1740" s="26"/>
      <c r="K1740" s="5"/>
      <c r="L1740"/>
    </row>
    <row r="1741" spans="1:12" s="2" customFormat="1" x14ac:dyDescent="0.25">
      <c r="A1741" s="7" t="s">
        <v>977</v>
      </c>
      <c r="B1741" s="8" t="s">
        <v>2435</v>
      </c>
      <c r="C1741" s="5" t="s">
        <v>2436</v>
      </c>
      <c r="D1741" s="5" t="s">
        <v>776</v>
      </c>
      <c r="E1741" s="5">
        <v>7</v>
      </c>
      <c r="F1741" s="33"/>
      <c r="G1741" s="37">
        <v>4.95</v>
      </c>
      <c r="H1741" s="42"/>
      <c r="I1741" s="36">
        <f t="shared" si="116"/>
        <v>0</v>
      </c>
      <c r="J1741" s="26"/>
      <c r="K1741" s="5"/>
      <c r="L1741"/>
    </row>
    <row r="1742" spans="1:12" s="5" customFormat="1" x14ac:dyDescent="0.25">
      <c r="A1742" s="1" t="s">
        <v>1281</v>
      </c>
      <c r="B1742" s="6" t="s">
        <v>2461</v>
      </c>
      <c r="C1742" t="s">
        <v>2462</v>
      </c>
      <c r="D1742" t="s">
        <v>425</v>
      </c>
      <c r="E1742">
        <v>8</v>
      </c>
      <c r="F1742" s="34"/>
      <c r="G1742" s="10">
        <v>12.9</v>
      </c>
      <c r="H1742" s="43">
        <f>(F1742*G1742*0.4)/1.055</f>
        <v>0</v>
      </c>
      <c r="I1742" s="34">
        <f t="shared" si="116"/>
        <v>0</v>
      </c>
      <c r="J1742"/>
      <c r="K1742"/>
      <c r="L1742"/>
    </row>
    <row r="1743" spans="1:12" s="5" customFormat="1" x14ac:dyDescent="0.25">
      <c r="A1743" s="1" t="s">
        <v>1281</v>
      </c>
      <c r="B1743" s="6" t="s">
        <v>2463</v>
      </c>
      <c r="C1743" t="s">
        <v>2464</v>
      </c>
      <c r="D1743" t="s">
        <v>458</v>
      </c>
      <c r="E1743">
        <v>7</v>
      </c>
      <c r="F1743" s="34"/>
      <c r="G1743" s="10">
        <v>14.9</v>
      </c>
      <c r="H1743" s="43">
        <f>(F1743*G1743*0.4)/1.055</f>
        <v>0</v>
      </c>
      <c r="I1743" s="34">
        <f t="shared" si="116"/>
        <v>0</v>
      </c>
      <c r="J1743"/>
      <c r="K1743"/>
      <c r="L1743"/>
    </row>
    <row r="1744" spans="1:12" s="2" customFormat="1" x14ac:dyDescent="0.25">
      <c r="A1744" s="1" t="s">
        <v>1281</v>
      </c>
      <c r="B1744" s="6" t="s">
        <v>2465</v>
      </c>
      <c r="C1744" t="s">
        <v>2466</v>
      </c>
      <c r="D1744" t="s">
        <v>458</v>
      </c>
      <c r="E1744">
        <v>7</v>
      </c>
      <c r="F1744" s="34"/>
      <c r="G1744" s="10">
        <v>12</v>
      </c>
      <c r="H1744" s="43">
        <f>(F1744*G1744*0.4)/1.055</f>
        <v>0</v>
      </c>
      <c r="I1744" s="34">
        <f t="shared" si="116"/>
        <v>0</v>
      </c>
      <c r="J1744"/>
      <c r="K1744"/>
      <c r="L1744"/>
    </row>
    <row r="1745" spans="1:12" s="2" customFormat="1" x14ac:dyDescent="0.25">
      <c r="A1745" s="1" t="s">
        <v>1281</v>
      </c>
      <c r="B1745" s="6" t="s">
        <v>340</v>
      </c>
      <c r="C1745" t="s">
        <v>341</v>
      </c>
      <c r="D1745" t="s">
        <v>458</v>
      </c>
      <c r="E1745">
        <v>3</v>
      </c>
      <c r="F1745" s="34"/>
      <c r="G1745" s="10">
        <v>10</v>
      </c>
      <c r="H1745" s="43">
        <f>(F1745*G1745*0.4)/1.055</f>
        <v>0</v>
      </c>
      <c r="I1745" s="34">
        <f t="shared" ref="I1745:I1780" si="119">F1745*G1745*0.91</f>
        <v>0</v>
      </c>
      <c r="J1745"/>
      <c r="K1745"/>
      <c r="L1745"/>
    </row>
    <row r="1746" spans="1:12" s="2" customFormat="1" x14ac:dyDescent="0.25">
      <c r="A1746" s="1" t="s">
        <v>1281</v>
      </c>
      <c r="B1746" s="6" t="s">
        <v>490</v>
      </c>
      <c r="C1746" t="s">
        <v>491</v>
      </c>
      <c r="D1746" t="s">
        <v>425</v>
      </c>
      <c r="E1746">
        <v>3</v>
      </c>
      <c r="F1746" s="34"/>
      <c r="G1746" s="10">
        <v>6.9</v>
      </c>
      <c r="H1746" s="43">
        <f>(F1746*G1746*0.4)/1.055</f>
        <v>0</v>
      </c>
      <c r="I1746" s="34">
        <f t="shared" si="119"/>
        <v>0</v>
      </c>
      <c r="J1746"/>
      <c r="K1746"/>
      <c r="L1746"/>
    </row>
    <row r="1747" spans="1:12" s="2" customFormat="1" x14ac:dyDescent="0.25">
      <c r="A1747" s="1" t="s">
        <v>1281</v>
      </c>
      <c r="B1747" s="8" t="s">
        <v>512</v>
      </c>
      <c r="C1747" s="5" t="s">
        <v>513</v>
      </c>
      <c r="D1747" s="5" t="s">
        <v>425</v>
      </c>
      <c r="E1747" s="5">
        <v>4</v>
      </c>
      <c r="F1747" s="33"/>
      <c r="G1747" s="37">
        <v>3.5</v>
      </c>
      <c r="H1747" s="43">
        <f>(F1747*G1747*0.5)/1.055</f>
        <v>0</v>
      </c>
      <c r="I1747" s="34">
        <f t="shared" si="119"/>
        <v>0</v>
      </c>
      <c r="J1747"/>
      <c r="K1747"/>
      <c r="L1747"/>
    </row>
    <row r="1748" spans="1:12" s="2" customFormat="1" x14ac:dyDescent="0.25">
      <c r="A1748" s="1" t="s">
        <v>1281</v>
      </c>
      <c r="B1748" s="8" t="s">
        <v>1278</v>
      </c>
      <c r="C1748" s="5" t="s">
        <v>1091</v>
      </c>
      <c r="D1748" s="5" t="s">
        <v>458</v>
      </c>
      <c r="E1748" s="5">
        <v>3</v>
      </c>
      <c r="F1748" s="33"/>
      <c r="G1748" s="37">
        <v>3</v>
      </c>
      <c r="H1748" s="43">
        <f>(F1748*G1748*0.5)/1.055</f>
        <v>0</v>
      </c>
      <c r="I1748" s="34">
        <f t="shared" si="119"/>
        <v>0</v>
      </c>
      <c r="J1748"/>
      <c r="K1748"/>
      <c r="L1748"/>
    </row>
    <row r="1749" spans="1:12" s="2" customFormat="1" x14ac:dyDescent="0.25">
      <c r="A1749" s="1" t="s">
        <v>1281</v>
      </c>
      <c r="B1749" s="8" t="s">
        <v>386</v>
      </c>
      <c r="C1749" s="5" t="s">
        <v>80</v>
      </c>
      <c r="D1749" s="5" t="s">
        <v>473</v>
      </c>
      <c r="E1749" s="5">
        <v>6</v>
      </c>
      <c r="F1749" s="33"/>
      <c r="G1749" s="37">
        <v>3.2</v>
      </c>
      <c r="H1749" s="43">
        <f>(F1749*G1749*0.5)/1.055</f>
        <v>0</v>
      </c>
      <c r="I1749" s="34">
        <f t="shared" si="119"/>
        <v>0</v>
      </c>
      <c r="J1749"/>
      <c r="K1749"/>
      <c r="L1749"/>
    </row>
    <row r="1750" spans="1:12" s="2" customFormat="1" x14ac:dyDescent="0.25">
      <c r="A1750" s="1" t="s">
        <v>1281</v>
      </c>
      <c r="B1750" s="6" t="s">
        <v>2467</v>
      </c>
      <c r="C1750" t="s">
        <v>2468</v>
      </c>
      <c r="D1750" t="s">
        <v>458</v>
      </c>
      <c r="E1750">
        <v>6</v>
      </c>
      <c r="F1750" s="34"/>
      <c r="G1750" s="10">
        <v>14.9</v>
      </c>
      <c r="H1750" s="43">
        <f>(F1750*G1750*0.5)/1.055</f>
        <v>0</v>
      </c>
      <c r="I1750" s="34">
        <f t="shared" si="119"/>
        <v>0</v>
      </c>
      <c r="J1750"/>
      <c r="K1750"/>
      <c r="L1750"/>
    </row>
    <row r="1751" spans="1:12" x14ac:dyDescent="0.25">
      <c r="A1751" s="1" t="s">
        <v>1281</v>
      </c>
      <c r="B1751" s="6" t="s">
        <v>1279</v>
      </c>
      <c r="C1751" t="s">
        <v>1280</v>
      </c>
      <c r="D1751" t="s">
        <v>458</v>
      </c>
      <c r="E1751">
        <v>3</v>
      </c>
      <c r="F1751" s="34"/>
      <c r="G1751" s="10">
        <v>4</v>
      </c>
      <c r="H1751" s="43">
        <f>(F1751*G1751*0.5)/1.055</f>
        <v>0</v>
      </c>
      <c r="I1751" s="34">
        <f t="shared" si="119"/>
        <v>0</v>
      </c>
    </row>
    <row r="1752" spans="1:12" s="5" customFormat="1" x14ac:dyDescent="0.25">
      <c r="A1752" s="1" t="s">
        <v>1281</v>
      </c>
      <c r="B1752" s="8" t="s">
        <v>503</v>
      </c>
      <c r="C1752" s="5" t="s">
        <v>504</v>
      </c>
      <c r="D1752" s="5" t="s">
        <v>458</v>
      </c>
      <c r="E1752" s="5">
        <v>4</v>
      </c>
      <c r="F1752" s="33"/>
      <c r="G1752" s="37">
        <v>1.99</v>
      </c>
      <c r="H1752" s="43">
        <f t="shared" ref="H1752:H1764" si="120">(F1752*G1752*0.4)/1.055</f>
        <v>0</v>
      </c>
      <c r="I1752" s="34">
        <f t="shared" si="119"/>
        <v>0</v>
      </c>
      <c r="K1752"/>
      <c r="L1752"/>
    </row>
    <row r="1753" spans="1:12" s="5" customFormat="1" x14ac:dyDescent="0.25">
      <c r="A1753" s="1" t="s">
        <v>1281</v>
      </c>
      <c r="B1753" s="6" t="s">
        <v>2469</v>
      </c>
      <c r="C1753" t="s">
        <v>1467</v>
      </c>
      <c r="D1753" t="s">
        <v>458</v>
      </c>
      <c r="E1753">
        <v>5</v>
      </c>
      <c r="F1753" s="34"/>
      <c r="G1753" s="10">
        <v>1.99</v>
      </c>
      <c r="H1753" s="43">
        <f t="shared" si="120"/>
        <v>0</v>
      </c>
      <c r="I1753" s="34">
        <f t="shared" si="119"/>
        <v>0</v>
      </c>
      <c r="K1753"/>
      <c r="L1753"/>
    </row>
    <row r="1754" spans="1:12" s="5" customFormat="1" x14ac:dyDescent="0.25">
      <c r="A1754" s="1" t="s">
        <v>1281</v>
      </c>
      <c r="B1754" s="6" t="s">
        <v>478</v>
      </c>
      <c r="C1754" t="s">
        <v>479</v>
      </c>
      <c r="D1754" t="s">
        <v>458</v>
      </c>
      <c r="E1754">
        <v>4</v>
      </c>
      <c r="F1754" s="34"/>
      <c r="G1754" s="10">
        <v>9.9</v>
      </c>
      <c r="H1754" s="43">
        <f t="shared" si="120"/>
        <v>0</v>
      </c>
      <c r="I1754" s="34">
        <f t="shared" si="119"/>
        <v>0</v>
      </c>
      <c r="K1754"/>
      <c r="L1754"/>
    </row>
    <row r="1755" spans="1:12" s="5" customFormat="1" x14ac:dyDescent="0.25">
      <c r="A1755" s="1" t="s">
        <v>1281</v>
      </c>
      <c r="B1755" s="6" t="s">
        <v>503</v>
      </c>
      <c r="C1755" t="s">
        <v>2470</v>
      </c>
      <c r="D1755" t="s">
        <v>458</v>
      </c>
      <c r="E1755">
        <v>5</v>
      </c>
      <c r="F1755" s="34"/>
      <c r="G1755" s="10">
        <v>1.99</v>
      </c>
      <c r="H1755" s="43">
        <f t="shared" si="120"/>
        <v>0</v>
      </c>
      <c r="I1755" s="34">
        <f t="shared" si="119"/>
        <v>0</v>
      </c>
      <c r="K1755"/>
      <c r="L1755"/>
    </row>
    <row r="1756" spans="1:12" s="5" customFormat="1" x14ac:dyDescent="0.25">
      <c r="A1756" s="1" t="s">
        <v>1281</v>
      </c>
      <c r="B1756" s="6" t="s">
        <v>201</v>
      </c>
      <c r="C1756" t="s">
        <v>202</v>
      </c>
      <c r="D1756" t="s">
        <v>473</v>
      </c>
      <c r="E1756">
        <v>6</v>
      </c>
      <c r="F1756" s="34"/>
      <c r="G1756" s="10">
        <v>3.5</v>
      </c>
      <c r="H1756" s="43">
        <f t="shared" si="120"/>
        <v>0</v>
      </c>
      <c r="I1756" s="34">
        <f t="shared" si="119"/>
        <v>0</v>
      </c>
      <c r="J1756" s="2"/>
      <c r="K1756" s="2"/>
      <c r="L1756" s="2"/>
    </row>
    <row r="1757" spans="1:12" s="5" customFormat="1" x14ac:dyDescent="0.25">
      <c r="A1757" s="1" t="s">
        <v>1281</v>
      </c>
      <c r="B1757" s="6" t="s">
        <v>2471</v>
      </c>
      <c r="C1757" t="s">
        <v>2472</v>
      </c>
      <c r="D1757" t="s">
        <v>458</v>
      </c>
      <c r="E1757">
        <v>5</v>
      </c>
      <c r="F1757" s="34"/>
      <c r="G1757" s="10">
        <v>1.99</v>
      </c>
      <c r="H1757" s="43">
        <f t="shared" si="120"/>
        <v>0</v>
      </c>
      <c r="I1757" s="34">
        <f t="shared" si="119"/>
        <v>0</v>
      </c>
      <c r="J1757" s="2"/>
      <c r="K1757" s="2"/>
      <c r="L1757" s="2"/>
    </row>
    <row r="1758" spans="1:12" s="5" customFormat="1" x14ac:dyDescent="0.25">
      <c r="A1758" s="1" t="s">
        <v>1281</v>
      </c>
      <c r="B1758" s="6" t="s">
        <v>2473</v>
      </c>
      <c r="C1758" t="s">
        <v>2474</v>
      </c>
      <c r="D1758" t="s">
        <v>473</v>
      </c>
      <c r="E1758">
        <v>6</v>
      </c>
      <c r="F1758" s="34"/>
      <c r="G1758" s="10">
        <v>3.5</v>
      </c>
      <c r="H1758" s="43">
        <f t="shared" si="120"/>
        <v>0</v>
      </c>
      <c r="I1758" s="34">
        <f t="shared" si="119"/>
        <v>0</v>
      </c>
      <c r="J1758" s="2"/>
      <c r="K1758" s="2"/>
      <c r="L1758" s="2"/>
    </row>
    <row r="1759" spans="1:12" s="5" customFormat="1" x14ac:dyDescent="0.25">
      <c r="A1759" s="1" t="s">
        <v>1281</v>
      </c>
      <c r="B1759" s="6" t="s">
        <v>472</v>
      </c>
      <c r="C1759" t="s">
        <v>192</v>
      </c>
      <c r="D1759" t="s">
        <v>473</v>
      </c>
      <c r="E1759">
        <v>6</v>
      </c>
      <c r="F1759" s="34"/>
      <c r="G1759" s="10">
        <v>3.5</v>
      </c>
      <c r="H1759" s="43">
        <f t="shared" si="120"/>
        <v>0</v>
      </c>
      <c r="I1759" s="34">
        <f t="shared" si="119"/>
        <v>0</v>
      </c>
      <c r="J1759" s="2"/>
      <c r="K1759" s="2"/>
      <c r="L1759" s="2"/>
    </row>
    <row r="1760" spans="1:12" s="5" customFormat="1" x14ac:dyDescent="0.25">
      <c r="A1760" s="1" t="s">
        <v>1281</v>
      </c>
      <c r="B1760" s="6" t="s">
        <v>193</v>
      </c>
      <c r="C1760" t="s">
        <v>194</v>
      </c>
      <c r="D1760" t="s">
        <v>473</v>
      </c>
      <c r="E1760">
        <v>6</v>
      </c>
      <c r="F1760" s="34"/>
      <c r="G1760" s="10">
        <v>3.5</v>
      </c>
      <c r="H1760" s="43">
        <f t="shared" si="120"/>
        <v>0</v>
      </c>
      <c r="I1760" s="34">
        <f t="shared" si="119"/>
        <v>0</v>
      </c>
      <c r="J1760" s="2"/>
      <c r="K1760" s="2"/>
      <c r="L1760" s="2"/>
    </row>
    <row r="1761" spans="1:12" s="5" customFormat="1" x14ac:dyDescent="0.25">
      <c r="A1761" s="1" t="s">
        <v>1281</v>
      </c>
      <c r="B1761" s="6" t="s">
        <v>2475</v>
      </c>
      <c r="C1761" t="s">
        <v>2476</v>
      </c>
      <c r="D1761" t="s">
        <v>1918</v>
      </c>
      <c r="E1761">
        <v>2</v>
      </c>
      <c r="F1761" s="34"/>
      <c r="G1761" s="10">
        <v>7.9</v>
      </c>
      <c r="H1761" s="43">
        <f t="shared" si="120"/>
        <v>0</v>
      </c>
      <c r="I1761" s="34">
        <f t="shared" si="119"/>
        <v>0</v>
      </c>
      <c r="J1761" s="2"/>
      <c r="K1761" s="2"/>
      <c r="L1761" s="2"/>
    </row>
    <row r="1762" spans="1:12" s="5" customFormat="1" x14ac:dyDescent="0.25">
      <c r="A1762" s="1" t="s">
        <v>1281</v>
      </c>
      <c r="B1762" s="8" t="s">
        <v>505</v>
      </c>
      <c r="C1762" s="5" t="s">
        <v>506</v>
      </c>
      <c r="D1762" s="5" t="s">
        <v>509</v>
      </c>
      <c r="E1762" s="5">
        <v>7</v>
      </c>
      <c r="F1762" s="33"/>
      <c r="G1762" s="37">
        <v>5</v>
      </c>
      <c r="H1762" s="43">
        <f t="shared" si="120"/>
        <v>0</v>
      </c>
      <c r="I1762" s="34">
        <f t="shared" si="119"/>
        <v>0</v>
      </c>
      <c r="J1762" s="2"/>
      <c r="K1762" s="2"/>
      <c r="L1762" s="2"/>
    </row>
    <row r="1763" spans="1:12" s="5" customFormat="1" x14ac:dyDescent="0.25">
      <c r="A1763" s="1" t="s">
        <v>1281</v>
      </c>
      <c r="B1763" s="8" t="s">
        <v>2477</v>
      </c>
      <c r="C1763" s="5" t="s">
        <v>2478</v>
      </c>
      <c r="D1763" s="5" t="s">
        <v>509</v>
      </c>
      <c r="E1763" s="5">
        <v>7</v>
      </c>
      <c r="F1763" s="33"/>
      <c r="G1763" s="37">
        <v>5</v>
      </c>
      <c r="H1763" s="43">
        <f t="shared" si="120"/>
        <v>0</v>
      </c>
      <c r="I1763" s="34">
        <f t="shared" si="119"/>
        <v>0</v>
      </c>
      <c r="K1763" s="2"/>
      <c r="L1763" s="2"/>
    </row>
    <row r="1764" spans="1:12" s="5" customFormat="1" x14ac:dyDescent="0.25">
      <c r="A1764" s="1" t="s">
        <v>1281</v>
      </c>
      <c r="B1764" s="8" t="s">
        <v>794</v>
      </c>
      <c r="C1764" s="5" t="s">
        <v>795</v>
      </c>
      <c r="D1764" s="5" t="s">
        <v>458</v>
      </c>
      <c r="E1764" s="5">
        <v>7</v>
      </c>
      <c r="F1764" s="33"/>
      <c r="G1764" s="37">
        <v>14.9</v>
      </c>
      <c r="H1764" s="43">
        <f t="shared" si="120"/>
        <v>0</v>
      </c>
      <c r="I1764" s="34">
        <f t="shared" si="119"/>
        <v>0</v>
      </c>
      <c r="J1764" s="2"/>
      <c r="K1764" s="2"/>
      <c r="L1764" s="2"/>
    </row>
    <row r="1765" spans="1:12" s="2" customFormat="1" x14ac:dyDescent="0.25">
      <c r="A1765" s="1" t="s">
        <v>1281</v>
      </c>
      <c r="B1765" s="6" t="s">
        <v>476</v>
      </c>
      <c r="C1765" t="s">
        <v>477</v>
      </c>
      <c r="D1765" t="s">
        <v>458</v>
      </c>
      <c r="E1765">
        <v>5</v>
      </c>
      <c r="F1765" s="34"/>
      <c r="G1765" s="10">
        <v>9.9</v>
      </c>
      <c r="H1765" s="43">
        <f>(F1765*G1765*0.5)/1.055</f>
        <v>0</v>
      </c>
      <c r="I1765" s="34">
        <f t="shared" si="119"/>
        <v>0</v>
      </c>
      <c r="J1765" s="5"/>
    </row>
    <row r="1766" spans="1:12" s="5" customFormat="1" x14ac:dyDescent="0.25">
      <c r="A1766" s="1" t="s">
        <v>1281</v>
      </c>
      <c r="B1766" s="6" t="s">
        <v>2479</v>
      </c>
      <c r="C1766" t="s">
        <v>2480</v>
      </c>
      <c r="D1766" t="s">
        <v>458</v>
      </c>
      <c r="E1766">
        <v>5</v>
      </c>
      <c r="F1766" s="34"/>
      <c r="G1766" s="10">
        <v>7</v>
      </c>
      <c r="H1766" s="43">
        <f>(F1766*G1766*0.5)/1.055</f>
        <v>0</v>
      </c>
      <c r="I1766" s="34">
        <f t="shared" si="119"/>
        <v>0</v>
      </c>
      <c r="J1766" s="2"/>
      <c r="K1766" s="2"/>
      <c r="L1766" s="2"/>
    </row>
    <row r="1767" spans="1:12" s="5" customFormat="1" x14ac:dyDescent="0.25">
      <c r="A1767" s="1" t="s">
        <v>1281</v>
      </c>
      <c r="B1767" s="6" t="s">
        <v>344</v>
      </c>
      <c r="C1767" t="s">
        <v>468</v>
      </c>
      <c r="D1767" t="s">
        <v>425</v>
      </c>
      <c r="E1767">
        <v>9</v>
      </c>
      <c r="F1767" s="34"/>
      <c r="G1767" s="10">
        <v>10</v>
      </c>
      <c r="H1767" s="43">
        <f>(F1767*G1767*0.5)/1.055</f>
        <v>0</v>
      </c>
      <c r="I1767" s="34">
        <f t="shared" si="119"/>
        <v>0</v>
      </c>
      <c r="J1767" s="2"/>
      <c r="K1767" s="2"/>
      <c r="L1767" s="2"/>
    </row>
    <row r="1768" spans="1:12" s="5" customFormat="1" x14ac:dyDescent="0.25">
      <c r="A1768" s="1" t="s">
        <v>1281</v>
      </c>
      <c r="B1768" s="6" t="s">
        <v>1282</v>
      </c>
      <c r="C1768" t="s">
        <v>1283</v>
      </c>
      <c r="D1768" t="s">
        <v>458</v>
      </c>
      <c r="E1768">
        <v>5</v>
      </c>
      <c r="F1768" s="34"/>
      <c r="G1768" s="10">
        <v>10</v>
      </c>
      <c r="H1768" s="43">
        <f>(F1768*G1768*0.4)/1.055</f>
        <v>0</v>
      </c>
      <c r="I1768" s="34">
        <f t="shared" si="119"/>
        <v>0</v>
      </c>
    </row>
    <row r="1769" spans="1:12" s="24" customFormat="1" x14ac:dyDescent="0.25">
      <c r="A1769" s="7" t="s">
        <v>2483</v>
      </c>
      <c r="B1769" s="8" t="s">
        <v>2484</v>
      </c>
      <c r="C1769" s="5" t="s">
        <v>2485</v>
      </c>
      <c r="D1769" s="5" t="s">
        <v>458</v>
      </c>
      <c r="E1769" s="5">
        <v>3</v>
      </c>
      <c r="F1769" s="33"/>
      <c r="G1769" s="37">
        <v>8</v>
      </c>
      <c r="H1769" s="42"/>
      <c r="I1769" s="34">
        <f t="shared" si="119"/>
        <v>0</v>
      </c>
      <c r="J1769" s="2"/>
      <c r="K1769" s="2"/>
      <c r="L1769" s="2"/>
    </row>
    <row r="1770" spans="1:12" s="24" customFormat="1" x14ac:dyDescent="0.25">
      <c r="A1770" s="7" t="s">
        <v>2483</v>
      </c>
      <c r="B1770" s="8" t="s">
        <v>2486</v>
      </c>
      <c r="C1770" s="5" t="s">
        <v>2487</v>
      </c>
      <c r="D1770" s="5" t="s">
        <v>458</v>
      </c>
      <c r="E1770" s="5">
        <v>3</v>
      </c>
      <c r="F1770" s="33"/>
      <c r="G1770" s="37">
        <v>9.5</v>
      </c>
      <c r="H1770" s="42">
        <f>(F1770*0.575*G1770)/1.055</f>
        <v>0</v>
      </c>
      <c r="I1770" s="34">
        <f t="shared" si="119"/>
        <v>0</v>
      </c>
      <c r="J1770" s="2"/>
      <c r="K1770" s="2"/>
      <c r="L1770" s="2"/>
    </row>
    <row r="1771" spans="1:12" s="24" customFormat="1" x14ac:dyDescent="0.25">
      <c r="A1771" s="7" t="s">
        <v>2483</v>
      </c>
      <c r="B1771" s="8" t="s">
        <v>2488</v>
      </c>
      <c r="C1771" s="5" t="s">
        <v>2489</v>
      </c>
      <c r="D1771" s="5" t="s">
        <v>458</v>
      </c>
      <c r="E1771" s="5">
        <v>3</v>
      </c>
      <c r="F1771" s="33"/>
      <c r="G1771" s="37">
        <v>8.5</v>
      </c>
      <c r="H1771" s="42">
        <f>(F1771*0.575*G1771)/1.055</f>
        <v>0</v>
      </c>
      <c r="I1771" s="34">
        <f t="shared" si="119"/>
        <v>0</v>
      </c>
      <c r="J1771" s="2"/>
      <c r="K1771" s="2"/>
      <c r="L1771" s="2"/>
    </row>
    <row r="1772" spans="1:12" s="24" customFormat="1" x14ac:dyDescent="0.25">
      <c r="A1772" s="7" t="s">
        <v>2483</v>
      </c>
      <c r="B1772" s="8" t="s">
        <v>2490</v>
      </c>
      <c r="C1772" s="5" t="s">
        <v>2491</v>
      </c>
      <c r="D1772" s="5" t="s">
        <v>458</v>
      </c>
      <c r="E1772" s="5">
        <v>3</v>
      </c>
      <c r="F1772" s="33"/>
      <c r="G1772" s="37">
        <v>9.5</v>
      </c>
      <c r="H1772" s="42"/>
      <c r="I1772" s="34">
        <f t="shared" si="119"/>
        <v>0</v>
      </c>
      <c r="J1772" s="2"/>
      <c r="K1772" s="2"/>
      <c r="L1772" s="2"/>
    </row>
    <row r="1773" spans="1:12" s="24" customFormat="1" x14ac:dyDescent="0.25">
      <c r="A1773" s="7" t="s">
        <v>2483</v>
      </c>
      <c r="B1773" s="8" t="s">
        <v>2492</v>
      </c>
      <c r="C1773" s="5" t="s">
        <v>2493</v>
      </c>
      <c r="D1773" s="5" t="s">
        <v>458</v>
      </c>
      <c r="E1773" s="5">
        <v>3</v>
      </c>
      <c r="F1773" s="33"/>
      <c r="G1773" s="37">
        <v>9.5</v>
      </c>
      <c r="H1773" s="42">
        <f>(F1773*0.575*G1773)/1.055</f>
        <v>0</v>
      </c>
      <c r="I1773" s="34">
        <f t="shared" si="119"/>
        <v>0</v>
      </c>
      <c r="J1773" s="2"/>
      <c r="K1773" s="2"/>
      <c r="L1773" s="2"/>
    </row>
    <row r="1774" spans="1:12" s="24" customFormat="1" x14ac:dyDescent="0.25">
      <c r="A1774" s="7" t="s">
        <v>2483</v>
      </c>
      <c r="B1774" s="8" t="s">
        <v>2494</v>
      </c>
      <c r="C1774" s="5" t="s">
        <v>2495</v>
      </c>
      <c r="D1774" s="5" t="s">
        <v>458</v>
      </c>
      <c r="E1774" s="5">
        <v>3</v>
      </c>
      <c r="F1774" s="33"/>
      <c r="G1774" s="37">
        <v>8.5</v>
      </c>
      <c r="H1774" s="42">
        <f>(F1774*0.575*G1774)/1.055</f>
        <v>0</v>
      </c>
      <c r="I1774" s="34">
        <f t="shared" si="119"/>
        <v>0</v>
      </c>
      <c r="J1774" s="2"/>
      <c r="K1774" s="2"/>
      <c r="L1774" s="2"/>
    </row>
    <row r="1775" spans="1:12" s="24" customFormat="1" x14ac:dyDescent="0.25">
      <c r="A1775" s="3" t="s">
        <v>2483</v>
      </c>
      <c r="B1775" s="4" t="s">
        <v>2496</v>
      </c>
      <c r="C1775" s="2" t="s">
        <v>2497</v>
      </c>
      <c r="D1775" s="2" t="s">
        <v>458</v>
      </c>
      <c r="E1775" s="2">
        <v>3</v>
      </c>
      <c r="F1775" s="32"/>
      <c r="G1775" s="17">
        <v>6.5</v>
      </c>
      <c r="H1775" s="41"/>
      <c r="I1775" s="34">
        <f t="shared" si="119"/>
        <v>0</v>
      </c>
      <c r="J1775" s="2"/>
      <c r="K1775" s="2"/>
      <c r="L1775" s="2"/>
    </row>
    <row r="1776" spans="1:12" s="24" customFormat="1" x14ac:dyDescent="0.25">
      <c r="A1776" s="7" t="s">
        <v>2483</v>
      </c>
      <c r="B1776" s="8" t="s">
        <v>272</v>
      </c>
      <c r="C1776" s="5" t="s">
        <v>273</v>
      </c>
      <c r="D1776" s="5" t="s">
        <v>458</v>
      </c>
      <c r="E1776" s="5">
        <v>3</v>
      </c>
      <c r="F1776" s="33"/>
      <c r="G1776" s="37">
        <v>9.9499999999999993</v>
      </c>
      <c r="H1776" s="42">
        <f>(F1776*0.575*G1776)/1.055</f>
        <v>0</v>
      </c>
      <c r="I1776" s="34">
        <f t="shared" si="119"/>
        <v>0</v>
      </c>
      <c r="J1776" s="2"/>
      <c r="K1776" s="2"/>
      <c r="L1776" s="2"/>
    </row>
    <row r="1777" spans="1:12" s="24" customFormat="1" x14ac:dyDescent="0.25">
      <c r="A1777" s="7" t="s">
        <v>2483</v>
      </c>
      <c r="B1777" s="8" t="s">
        <v>2498</v>
      </c>
      <c r="C1777" s="5" t="s">
        <v>2499</v>
      </c>
      <c r="D1777" s="5" t="s">
        <v>458</v>
      </c>
      <c r="E1777" s="5">
        <v>3</v>
      </c>
      <c r="F1777" s="33"/>
      <c r="G1777" s="37">
        <v>9</v>
      </c>
      <c r="H1777" s="42">
        <f>(F1777*0.575*G1777)/1.055</f>
        <v>0</v>
      </c>
      <c r="I1777" s="34">
        <f t="shared" si="119"/>
        <v>0</v>
      </c>
      <c r="J1777" s="2"/>
      <c r="K1777" s="2"/>
      <c r="L1777" s="2"/>
    </row>
    <row r="1778" spans="1:12" x14ac:dyDescent="0.25">
      <c r="A1778" s="3" t="s">
        <v>1523</v>
      </c>
      <c r="B1778" s="4" t="s">
        <v>1526</v>
      </c>
      <c r="C1778" s="2" t="s">
        <v>1527</v>
      </c>
      <c r="D1778" s="2" t="s">
        <v>458</v>
      </c>
      <c r="E1778" s="2">
        <v>5</v>
      </c>
      <c r="F1778" s="32"/>
      <c r="G1778" s="17">
        <v>12.3</v>
      </c>
      <c r="H1778" s="41">
        <f>(F1778*G1778*0.25)/1.055</f>
        <v>0</v>
      </c>
      <c r="I1778" s="34">
        <f t="shared" si="119"/>
        <v>0</v>
      </c>
      <c r="J1778" s="2"/>
      <c r="K1778" s="2"/>
      <c r="L1778" s="2"/>
    </row>
    <row r="1779" spans="1:12" x14ac:dyDescent="0.25">
      <c r="A1779" s="3" t="s">
        <v>1523</v>
      </c>
      <c r="B1779" s="4" t="s">
        <v>1530</v>
      </c>
      <c r="C1779" s="2" t="s">
        <v>1531</v>
      </c>
      <c r="D1779" s="2" t="s">
        <v>458</v>
      </c>
      <c r="E1779" s="2">
        <v>8</v>
      </c>
      <c r="F1779" s="32"/>
      <c r="G1779" s="17">
        <v>15</v>
      </c>
      <c r="H1779" s="41">
        <f>(F1779*G1779*0.25)/1.055</f>
        <v>0</v>
      </c>
      <c r="I1779" s="34">
        <f t="shared" si="119"/>
        <v>0</v>
      </c>
      <c r="J1779" s="5"/>
      <c r="K1779" s="5"/>
      <c r="L1779" s="5"/>
    </row>
    <row r="1780" spans="1:12" x14ac:dyDescent="0.25">
      <c r="A1780" s="3" t="s">
        <v>1523</v>
      </c>
      <c r="B1780" s="4" t="s">
        <v>1528</v>
      </c>
      <c r="C1780" s="2" t="s">
        <v>1529</v>
      </c>
      <c r="D1780" s="2" t="s">
        <v>458</v>
      </c>
      <c r="E1780" s="2">
        <v>5</v>
      </c>
      <c r="F1780" s="32"/>
      <c r="G1780" s="17">
        <v>12.3</v>
      </c>
      <c r="H1780" s="41">
        <f>(F1780*G1780*0.25)/1.055</f>
        <v>0</v>
      </c>
      <c r="I1780" s="34">
        <f t="shared" si="119"/>
        <v>0</v>
      </c>
      <c r="J1780" s="2"/>
      <c r="K1780" s="2"/>
      <c r="L1780" s="2"/>
    </row>
    <row r="1781" spans="1:12" x14ac:dyDescent="0.25">
      <c r="A1781" s="3" t="s">
        <v>1523</v>
      </c>
      <c r="B1781" s="4" t="s">
        <v>1524</v>
      </c>
      <c r="C1781" s="2" t="s">
        <v>1525</v>
      </c>
      <c r="D1781" s="2" t="s">
        <v>458</v>
      </c>
      <c r="E1781" s="2">
        <v>5</v>
      </c>
      <c r="F1781" s="32"/>
      <c r="G1781" s="17">
        <v>12.3</v>
      </c>
      <c r="H1781" s="41">
        <f>(F1781*G1781*0.25)/1.055</f>
        <v>0</v>
      </c>
      <c r="I1781" s="34">
        <f t="shared" ref="I1781:I1810" si="121">F1781*G1781*0.91</f>
        <v>0</v>
      </c>
      <c r="J1781" s="2"/>
      <c r="K1781" s="2"/>
      <c r="L1781" s="2"/>
    </row>
    <row r="1782" spans="1:12" x14ac:dyDescent="0.25">
      <c r="A1782" s="1" t="s">
        <v>1194</v>
      </c>
      <c r="B1782" s="6" t="s">
        <v>2502</v>
      </c>
      <c r="C1782" t="s">
        <v>2503</v>
      </c>
      <c r="D1782" t="s">
        <v>458</v>
      </c>
      <c r="E1782">
        <v>3</v>
      </c>
      <c r="F1782" s="34"/>
      <c r="G1782" s="10">
        <v>5</v>
      </c>
      <c r="H1782" s="42">
        <f>(F1782*G1782*0.4)/1.055</f>
        <v>0</v>
      </c>
      <c r="I1782" s="34">
        <f t="shared" si="121"/>
        <v>0</v>
      </c>
      <c r="J1782" s="5"/>
      <c r="K1782" s="5"/>
      <c r="L1782" s="5"/>
    </row>
    <row r="1783" spans="1:12" s="5" customFormat="1" x14ac:dyDescent="0.25">
      <c r="A1783" s="7" t="s">
        <v>1194</v>
      </c>
      <c r="B1783" s="8" t="s">
        <v>1510</v>
      </c>
      <c r="C1783" s="5" t="s">
        <v>163</v>
      </c>
      <c r="D1783" s="5" t="s">
        <v>473</v>
      </c>
      <c r="E1783" s="5">
        <v>7</v>
      </c>
      <c r="F1783" s="33"/>
      <c r="G1783" s="37">
        <v>5</v>
      </c>
      <c r="H1783" s="42">
        <f>(F1783*G1783*0.4)/1.055</f>
        <v>0</v>
      </c>
      <c r="I1783" s="34">
        <f t="shared" si="121"/>
        <v>0</v>
      </c>
    </row>
    <row r="1784" spans="1:12" x14ac:dyDescent="0.25">
      <c r="A1784" s="7" t="s">
        <v>1194</v>
      </c>
      <c r="B1784" s="8" t="s">
        <v>164</v>
      </c>
      <c r="C1784" s="5" t="s">
        <v>165</v>
      </c>
      <c r="D1784" s="5" t="s">
        <v>473</v>
      </c>
      <c r="E1784" s="5">
        <v>7</v>
      </c>
      <c r="F1784" s="33"/>
      <c r="G1784" s="37">
        <v>5</v>
      </c>
      <c r="H1784" s="42">
        <f>(F1784*G1784*0.4)/1.055</f>
        <v>0</v>
      </c>
      <c r="I1784" s="34">
        <f t="shared" si="121"/>
        <v>0</v>
      </c>
      <c r="J1784" s="5"/>
      <c r="K1784" s="5"/>
      <c r="L1784" s="5"/>
    </row>
    <row r="1785" spans="1:12" x14ac:dyDescent="0.25">
      <c r="A1785" s="1" t="s">
        <v>1194</v>
      </c>
      <c r="B1785" s="6" t="s">
        <v>2507</v>
      </c>
      <c r="C1785" t="s">
        <v>2508</v>
      </c>
      <c r="D1785" t="s">
        <v>458</v>
      </c>
      <c r="E1785">
        <v>3</v>
      </c>
      <c r="F1785" s="34"/>
      <c r="G1785" s="10">
        <v>6.5</v>
      </c>
      <c r="H1785" s="42">
        <f>(F1785*G1785*0.2)/1.055</f>
        <v>0</v>
      </c>
      <c r="I1785" s="34">
        <f t="shared" si="121"/>
        <v>0</v>
      </c>
      <c r="J1785" s="2"/>
      <c r="K1785" s="2"/>
      <c r="L1785" s="2"/>
    </row>
    <row r="1786" spans="1:12" x14ac:dyDescent="0.25">
      <c r="A1786" s="1" t="s">
        <v>1194</v>
      </c>
      <c r="B1786" s="6" t="s">
        <v>2509</v>
      </c>
      <c r="C1786" t="s">
        <v>2510</v>
      </c>
      <c r="D1786" t="s">
        <v>458</v>
      </c>
      <c r="E1786">
        <v>6</v>
      </c>
      <c r="F1786" s="34"/>
      <c r="G1786" s="10">
        <v>14.5</v>
      </c>
      <c r="H1786" s="42">
        <f>(F1786*G1786*0.4)/1.055</f>
        <v>0</v>
      </c>
      <c r="I1786" s="34">
        <f t="shared" si="121"/>
        <v>0</v>
      </c>
      <c r="J1786" s="2"/>
      <c r="K1786" s="2"/>
      <c r="L1786" s="2"/>
    </row>
    <row r="1787" spans="1:12" s="2" customFormat="1" x14ac:dyDescent="0.25">
      <c r="A1787" s="1" t="s">
        <v>1194</v>
      </c>
      <c r="B1787" s="6" t="s">
        <v>4728</v>
      </c>
      <c r="C1787" t="s">
        <v>4729</v>
      </c>
      <c r="D1787" t="s">
        <v>458</v>
      </c>
      <c r="E1787">
        <v>6</v>
      </c>
      <c r="F1787" s="34"/>
      <c r="G1787" s="10">
        <v>8.9</v>
      </c>
      <c r="H1787" s="42"/>
      <c r="I1787" s="34">
        <f t="shared" si="121"/>
        <v>0</v>
      </c>
    </row>
    <row r="1788" spans="1:12" s="2" customFormat="1" x14ac:dyDescent="0.25">
      <c r="A1788" s="1" t="s">
        <v>1194</v>
      </c>
      <c r="B1788" s="6" t="s">
        <v>2511</v>
      </c>
      <c r="C1788" t="s">
        <v>2512</v>
      </c>
      <c r="D1788" t="s">
        <v>473</v>
      </c>
      <c r="E1788">
        <v>9</v>
      </c>
      <c r="F1788" s="34"/>
      <c r="G1788" s="10">
        <v>9</v>
      </c>
      <c r="H1788" s="42">
        <f>(F1788*G1788*0.4)/1.055</f>
        <v>0</v>
      </c>
      <c r="I1788" s="34">
        <f t="shared" si="121"/>
        <v>0</v>
      </c>
    </row>
    <row r="1789" spans="1:12" s="2" customFormat="1" x14ac:dyDescent="0.25">
      <c r="A1789" s="1" t="s">
        <v>1194</v>
      </c>
      <c r="B1789" s="6" t="s">
        <v>2515</v>
      </c>
      <c r="C1789" t="s">
        <v>2516</v>
      </c>
      <c r="D1789" t="s">
        <v>458</v>
      </c>
      <c r="E1789">
        <v>7</v>
      </c>
      <c r="F1789" s="34"/>
      <c r="G1789" s="10">
        <v>9.9499999999999993</v>
      </c>
      <c r="H1789" s="42">
        <f>(F1789*G1789*0.4)/1.055</f>
        <v>0</v>
      </c>
      <c r="I1789" s="34">
        <f t="shared" si="121"/>
        <v>0</v>
      </c>
    </row>
    <row r="1790" spans="1:12" x14ac:dyDescent="0.25">
      <c r="A1790" s="7" t="s">
        <v>1194</v>
      </c>
      <c r="B1790" s="8" t="s">
        <v>1197</v>
      </c>
      <c r="C1790" s="5" t="s">
        <v>720</v>
      </c>
      <c r="D1790" s="5" t="s">
        <v>425</v>
      </c>
      <c r="E1790" s="5">
        <v>6</v>
      </c>
      <c r="F1790" s="33"/>
      <c r="G1790" s="37">
        <v>10</v>
      </c>
      <c r="H1790" s="42">
        <f>(F1790*G1790*0.4)/1.055</f>
        <v>0</v>
      </c>
      <c r="I1790" s="34">
        <f t="shared" si="121"/>
        <v>0</v>
      </c>
      <c r="J1790" s="5"/>
      <c r="K1790" s="2"/>
      <c r="L1790" s="2"/>
    </row>
    <row r="1791" spans="1:12" x14ac:dyDescent="0.25">
      <c r="A1791" s="1" t="s">
        <v>1194</v>
      </c>
      <c r="B1791" s="6" t="s">
        <v>729</v>
      </c>
      <c r="C1791" t="s">
        <v>730</v>
      </c>
      <c r="D1791" t="s">
        <v>509</v>
      </c>
      <c r="E1791">
        <v>4</v>
      </c>
      <c r="F1791" s="34"/>
      <c r="G1791" s="10">
        <v>9.9499999999999993</v>
      </c>
      <c r="H1791" s="42">
        <f>(F1791*G1791*0.4)/1.055</f>
        <v>0</v>
      </c>
      <c r="I1791" s="34">
        <f t="shared" si="121"/>
        <v>0</v>
      </c>
      <c r="J1791" s="2"/>
      <c r="K1791" s="2"/>
      <c r="L1791" s="2"/>
    </row>
    <row r="1792" spans="1:12" x14ac:dyDescent="0.25">
      <c r="A1792" s="1" t="s">
        <v>1194</v>
      </c>
      <c r="B1792" s="6" t="s">
        <v>1518</v>
      </c>
      <c r="C1792" t="s">
        <v>710</v>
      </c>
      <c r="D1792" t="s">
        <v>458</v>
      </c>
      <c r="E1792">
        <v>3</v>
      </c>
      <c r="F1792" s="34"/>
      <c r="G1792" s="10">
        <v>8</v>
      </c>
      <c r="H1792" s="42">
        <f>(F1792*G1792*0.4)/1.055</f>
        <v>0</v>
      </c>
      <c r="I1792" s="34">
        <f t="shared" si="121"/>
        <v>0</v>
      </c>
      <c r="J1792" s="2"/>
      <c r="K1792" s="5"/>
      <c r="L1792" s="5"/>
    </row>
    <row r="1793" spans="1:12" s="2" customFormat="1" x14ac:dyDescent="0.25">
      <c r="A1793" s="1" t="s">
        <v>1194</v>
      </c>
      <c r="B1793" s="6" t="s">
        <v>2519</v>
      </c>
      <c r="C1793" t="s">
        <v>2520</v>
      </c>
      <c r="D1793" t="s">
        <v>458</v>
      </c>
      <c r="E1793">
        <v>4</v>
      </c>
      <c r="F1793" s="34"/>
      <c r="G1793" s="10">
        <v>7.95</v>
      </c>
      <c r="H1793" s="42"/>
      <c r="I1793" s="34">
        <f t="shared" si="121"/>
        <v>0</v>
      </c>
    </row>
    <row r="1794" spans="1:12" x14ac:dyDescent="0.25">
      <c r="A1794" s="1" t="s">
        <v>1194</v>
      </c>
      <c r="B1794" s="6" t="s">
        <v>1517</v>
      </c>
      <c r="C1794" t="s">
        <v>709</v>
      </c>
      <c r="D1794" t="s">
        <v>458</v>
      </c>
      <c r="E1794">
        <v>3</v>
      </c>
      <c r="F1794" s="34"/>
      <c r="G1794" s="10">
        <v>8</v>
      </c>
      <c r="H1794" s="42">
        <f>(F1794*G1794*0.4)/1.055</f>
        <v>0</v>
      </c>
      <c r="I1794" s="34">
        <f t="shared" si="121"/>
        <v>0</v>
      </c>
      <c r="J1794" s="2"/>
      <c r="K1794" s="2"/>
      <c r="L1794" s="2"/>
    </row>
    <row r="1795" spans="1:12" s="2" customFormat="1" x14ac:dyDescent="0.25">
      <c r="A1795" s="1" t="s">
        <v>1194</v>
      </c>
      <c r="B1795" s="6" t="s">
        <v>2527</v>
      </c>
      <c r="C1795" t="s">
        <v>2528</v>
      </c>
      <c r="D1795" t="s">
        <v>458</v>
      </c>
      <c r="E1795">
        <v>7</v>
      </c>
      <c r="F1795" s="34"/>
      <c r="G1795" s="10">
        <v>12.8</v>
      </c>
      <c r="H1795" s="42">
        <f t="shared" ref="H1795:H1800" si="122">(F1795*G1795*0.4)/1.055</f>
        <v>0</v>
      </c>
      <c r="I1795" s="34">
        <f t="shared" si="121"/>
        <v>0</v>
      </c>
    </row>
    <row r="1796" spans="1:12" s="2" customFormat="1" x14ac:dyDescent="0.25">
      <c r="A1796" s="1" t="s">
        <v>1194</v>
      </c>
      <c r="B1796" s="6" t="s">
        <v>2531</v>
      </c>
      <c r="C1796" t="s">
        <v>2532</v>
      </c>
      <c r="D1796" t="s">
        <v>458</v>
      </c>
      <c r="E1796">
        <v>7</v>
      </c>
      <c r="F1796" s="34"/>
      <c r="G1796" s="10">
        <v>12.8</v>
      </c>
      <c r="H1796" s="42">
        <f t="shared" si="122"/>
        <v>0</v>
      </c>
      <c r="I1796" s="34">
        <f t="shared" si="121"/>
        <v>0</v>
      </c>
    </row>
    <row r="1797" spans="1:12" x14ac:dyDescent="0.25">
      <c r="A1797" s="1" t="s">
        <v>1194</v>
      </c>
      <c r="B1797" s="6" t="s">
        <v>1537</v>
      </c>
      <c r="C1797" t="s">
        <v>213</v>
      </c>
      <c r="D1797" t="s">
        <v>473</v>
      </c>
      <c r="E1797">
        <v>11</v>
      </c>
      <c r="F1797" s="34"/>
      <c r="G1797" s="10">
        <v>6</v>
      </c>
      <c r="H1797" s="43">
        <f t="shared" si="122"/>
        <v>0</v>
      </c>
      <c r="I1797" s="34">
        <f t="shared" si="121"/>
        <v>0</v>
      </c>
      <c r="J1797" s="2"/>
      <c r="K1797" s="2"/>
      <c r="L1797" s="2"/>
    </row>
    <row r="1798" spans="1:12" x14ac:dyDescent="0.25">
      <c r="A1798" s="1" t="s">
        <v>1194</v>
      </c>
      <c r="B1798" s="6" t="s">
        <v>1201</v>
      </c>
      <c r="C1798" t="s">
        <v>717</v>
      </c>
      <c r="D1798" t="s">
        <v>458</v>
      </c>
      <c r="E1798">
        <v>4</v>
      </c>
      <c r="F1798" s="34"/>
      <c r="G1798" s="10">
        <v>8.5</v>
      </c>
      <c r="H1798" s="42">
        <f t="shared" si="122"/>
        <v>0</v>
      </c>
      <c r="I1798" s="34">
        <f t="shared" si="121"/>
        <v>0</v>
      </c>
      <c r="J1798" s="2"/>
      <c r="K1798" s="2"/>
      <c r="L1798" s="2"/>
    </row>
    <row r="1799" spans="1:12" x14ac:dyDescent="0.25">
      <c r="A1799" s="1" t="s">
        <v>1194</v>
      </c>
      <c r="B1799" s="6" t="s">
        <v>2538</v>
      </c>
      <c r="C1799" t="s">
        <v>2539</v>
      </c>
      <c r="D1799" t="s">
        <v>807</v>
      </c>
      <c r="E1799">
        <v>5</v>
      </c>
      <c r="F1799" s="34"/>
      <c r="G1799" s="10">
        <v>9.5</v>
      </c>
      <c r="H1799" s="42">
        <f t="shared" si="122"/>
        <v>0</v>
      </c>
      <c r="I1799" s="34">
        <f t="shared" si="121"/>
        <v>0</v>
      </c>
      <c r="J1799" s="2"/>
      <c r="K1799" s="2"/>
      <c r="L1799" s="2"/>
    </row>
    <row r="1800" spans="1:12" x14ac:dyDescent="0.25">
      <c r="A1800" s="1" t="s">
        <v>1194</v>
      </c>
      <c r="B1800" s="6" t="s">
        <v>2540</v>
      </c>
      <c r="C1800" t="s">
        <v>2541</v>
      </c>
      <c r="D1800" t="s">
        <v>458</v>
      </c>
      <c r="E1800">
        <v>3</v>
      </c>
      <c r="F1800" s="34"/>
      <c r="G1800" s="10">
        <v>9.5</v>
      </c>
      <c r="H1800" s="42">
        <f t="shared" si="122"/>
        <v>0</v>
      </c>
      <c r="I1800" s="34">
        <f t="shared" si="121"/>
        <v>0</v>
      </c>
      <c r="J1800" s="2"/>
      <c r="K1800" s="2"/>
      <c r="L1800" s="2"/>
    </row>
    <row r="1801" spans="1:12" x14ac:dyDescent="0.25">
      <c r="A1801" s="3" t="s">
        <v>1194</v>
      </c>
      <c r="B1801" s="4" t="s">
        <v>1511</v>
      </c>
      <c r="C1801" s="2" t="s">
        <v>1075</v>
      </c>
      <c r="D1801" s="2" t="s">
        <v>425</v>
      </c>
      <c r="E1801" s="2">
        <v>4</v>
      </c>
      <c r="F1801" s="32"/>
      <c r="G1801" s="17">
        <v>9</v>
      </c>
      <c r="H1801" s="41">
        <f>(F1801*G1801*0.25)/1.055</f>
        <v>0</v>
      </c>
      <c r="I1801" s="34">
        <f t="shared" si="121"/>
        <v>0</v>
      </c>
      <c r="J1801" s="2"/>
      <c r="K1801" s="2"/>
      <c r="L1801" s="2"/>
    </row>
    <row r="1802" spans="1:12" x14ac:dyDescent="0.25">
      <c r="A1802" s="1" t="s">
        <v>1194</v>
      </c>
      <c r="B1802" s="6" t="s">
        <v>1516</v>
      </c>
      <c r="C1802" t="s">
        <v>712</v>
      </c>
      <c r="D1802" t="s">
        <v>425</v>
      </c>
      <c r="E1802">
        <v>4</v>
      </c>
      <c r="F1802" s="34"/>
      <c r="G1802" s="10">
        <v>9</v>
      </c>
      <c r="H1802" s="42">
        <f>(F1802*G1802*0.4)/1.055</f>
        <v>0</v>
      </c>
      <c r="I1802" s="34">
        <f t="shared" si="121"/>
        <v>0</v>
      </c>
      <c r="J1802" s="2"/>
      <c r="K1802" s="2"/>
      <c r="L1802" s="2"/>
    </row>
    <row r="1803" spans="1:12" x14ac:dyDescent="0.25">
      <c r="A1803" s="1" t="s">
        <v>1194</v>
      </c>
      <c r="B1803" s="6" t="s">
        <v>2552</v>
      </c>
      <c r="C1803" t="s">
        <v>2553</v>
      </c>
      <c r="D1803" t="s">
        <v>425</v>
      </c>
      <c r="E1803">
        <v>4</v>
      </c>
      <c r="F1803" s="34"/>
      <c r="G1803" s="10">
        <v>9</v>
      </c>
      <c r="H1803" s="42">
        <f>(F1803*G1803*0.4)/1.055</f>
        <v>0</v>
      </c>
      <c r="I1803" s="34">
        <f t="shared" si="121"/>
        <v>0</v>
      </c>
      <c r="J1803" s="5"/>
      <c r="K1803" s="2"/>
      <c r="L1803" s="2"/>
    </row>
    <row r="1804" spans="1:12" x14ac:dyDescent="0.25">
      <c r="A1804" s="1" t="s">
        <v>1194</v>
      </c>
      <c r="B1804" s="6" t="s">
        <v>1195</v>
      </c>
      <c r="C1804" t="s">
        <v>711</v>
      </c>
      <c r="D1804" t="s">
        <v>425</v>
      </c>
      <c r="E1804">
        <v>4</v>
      </c>
      <c r="F1804" s="34"/>
      <c r="G1804" s="10">
        <v>9</v>
      </c>
      <c r="H1804" s="42">
        <f>(F1804*G1804*0.4)/1.055</f>
        <v>0</v>
      </c>
      <c r="I1804" s="34">
        <f t="shared" si="121"/>
        <v>0</v>
      </c>
      <c r="J1804" s="2"/>
      <c r="K1804" s="2"/>
      <c r="L1804" s="2"/>
    </row>
    <row r="1805" spans="1:12" x14ac:dyDescent="0.25">
      <c r="A1805" s="1" t="s">
        <v>1194</v>
      </c>
      <c r="B1805" s="6" t="s">
        <v>2554</v>
      </c>
      <c r="C1805" t="s">
        <v>2555</v>
      </c>
      <c r="D1805" t="s">
        <v>425</v>
      </c>
      <c r="E1805">
        <v>4</v>
      </c>
      <c r="F1805" s="34"/>
      <c r="G1805" s="10">
        <v>9</v>
      </c>
      <c r="H1805" s="42">
        <f>(F1805*G1805*0.4)/1.055</f>
        <v>0</v>
      </c>
      <c r="I1805" s="34">
        <f t="shared" si="121"/>
        <v>0</v>
      </c>
      <c r="J1805" s="2"/>
      <c r="K1805" s="2"/>
      <c r="L1805" s="2"/>
    </row>
    <row r="1806" spans="1:12" x14ac:dyDescent="0.25">
      <c r="A1806" s="3" t="s">
        <v>1194</v>
      </c>
      <c r="B1806" s="4" t="s">
        <v>1072</v>
      </c>
      <c r="C1806" s="2" t="s">
        <v>1074</v>
      </c>
      <c r="D1806" s="2" t="s">
        <v>425</v>
      </c>
      <c r="E1806" s="2">
        <v>4</v>
      </c>
      <c r="F1806" s="32"/>
      <c r="G1806" s="17">
        <v>9</v>
      </c>
      <c r="H1806" s="41">
        <f>(F1806*G1806*0.25)/1.055</f>
        <v>0</v>
      </c>
      <c r="I1806" s="34">
        <f t="shared" si="121"/>
        <v>0</v>
      </c>
      <c r="J1806" s="5"/>
      <c r="K1806" s="2"/>
      <c r="L1806" s="2"/>
    </row>
    <row r="1807" spans="1:12" x14ac:dyDescent="0.25">
      <c r="A1807" s="3" t="s">
        <v>1194</v>
      </c>
      <c r="B1807" s="4" t="s">
        <v>1072</v>
      </c>
      <c r="C1807" s="2" t="s">
        <v>1073</v>
      </c>
      <c r="D1807" s="2" t="s">
        <v>425</v>
      </c>
      <c r="E1807" s="2">
        <v>4</v>
      </c>
      <c r="F1807" s="32"/>
      <c r="G1807" s="17">
        <v>9</v>
      </c>
      <c r="H1807" s="41">
        <f>(F1807*G1807*0.25)/1.055</f>
        <v>0</v>
      </c>
      <c r="I1807" s="34">
        <f t="shared" si="121"/>
        <v>0</v>
      </c>
      <c r="J1807" s="2"/>
      <c r="K1807" s="2"/>
      <c r="L1807" s="2"/>
    </row>
    <row r="1808" spans="1:12" s="2" customFormat="1" x14ac:dyDescent="0.25">
      <c r="A1808" s="1" t="s">
        <v>1194</v>
      </c>
      <c r="B1808" s="6" t="s">
        <v>2561</v>
      </c>
      <c r="C1808" t="s">
        <v>2562</v>
      </c>
      <c r="D1808" t="s">
        <v>458</v>
      </c>
      <c r="E1808">
        <v>3</v>
      </c>
      <c r="F1808" s="34"/>
      <c r="G1808" s="10">
        <v>8</v>
      </c>
      <c r="H1808" s="42">
        <f>(F1808*G1808*0.4)/1.055</f>
        <v>0</v>
      </c>
      <c r="I1808" s="34">
        <f t="shared" si="121"/>
        <v>0</v>
      </c>
    </row>
    <row r="1809" spans="1:12" s="2" customFormat="1" x14ac:dyDescent="0.25">
      <c r="A1809" s="1" t="s">
        <v>1194</v>
      </c>
      <c r="B1809" s="6" t="s">
        <v>707</v>
      </c>
      <c r="C1809" t="s">
        <v>708</v>
      </c>
      <c r="D1809" t="s">
        <v>458</v>
      </c>
      <c r="E1809">
        <v>3</v>
      </c>
      <c r="F1809" s="34"/>
      <c r="G1809" s="10">
        <v>8</v>
      </c>
      <c r="H1809" s="42">
        <f>(F1809*G1809*0.4)/1.055</f>
        <v>0</v>
      </c>
      <c r="I1809" s="34">
        <f t="shared" si="121"/>
        <v>0</v>
      </c>
    </row>
    <row r="1810" spans="1:12" s="2" customFormat="1" x14ac:dyDescent="0.25">
      <c r="A1810" s="1" t="s">
        <v>1194</v>
      </c>
      <c r="B1810" s="6" t="s">
        <v>2563</v>
      </c>
      <c r="C1810" t="s">
        <v>2564</v>
      </c>
      <c r="D1810" t="s">
        <v>458</v>
      </c>
      <c r="E1810">
        <v>5</v>
      </c>
      <c r="F1810" s="34"/>
      <c r="G1810" s="10">
        <v>8.5</v>
      </c>
      <c r="H1810" s="42">
        <f>(F1810*G1810*0.4)/1.055</f>
        <v>0</v>
      </c>
      <c r="I1810" s="34">
        <f t="shared" si="121"/>
        <v>0</v>
      </c>
    </row>
    <row r="1811" spans="1:12" s="2" customFormat="1" x14ac:dyDescent="0.25">
      <c r="A1811" s="1" t="s">
        <v>1230</v>
      </c>
      <c r="B1811" s="6" t="s">
        <v>831</v>
      </c>
      <c r="C1811" t="s">
        <v>832</v>
      </c>
      <c r="D1811" t="s">
        <v>807</v>
      </c>
      <c r="E1811">
        <v>3</v>
      </c>
      <c r="F1811" s="34"/>
      <c r="G1811" s="10">
        <v>16.5</v>
      </c>
      <c r="H1811" s="43">
        <f t="shared" ref="H1811:H1820" si="123">(F1811*G1811*0.45)/1.055</f>
        <v>0</v>
      </c>
      <c r="I1811" s="34">
        <f t="shared" ref="I1811:I1835" si="124">F1811*G1811*0.91</f>
        <v>0</v>
      </c>
    </row>
    <row r="1812" spans="1:12" x14ac:dyDescent="0.25">
      <c r="A1812" s="1" t="s">
        <v>1230</v>
      </c>
      <c r="B1812" s="6" t="s">
        <v>839</v>
      </c>
      <c r="C1812" t="s">
        <v>840</v>
      </c>
      <c r="D1812" t="s">
        <v>807</v>
      </c>
      <c r="E1812">
        <v>6</v>
      </c>
      <c r="F1812" s="34"/>
      <c r="G1812" s="10">
        <v>17</v>
      </c>
      <c r="H1812" s="43">
        <f t="shared" si="123"/>
        <v>0</v>
      </c>
      <c r="I1812" s="34">
        <f t="shared" si="124"/>
        <v>0</v>
      </c>
      <c r="J1812" s="2"/>
      <c r="K1812" s="2"/>
      <c r="L1812" s="2"/>
    </row>
    <row r="1813" spans="1:12" x14ac:dyDescent="0.25">
      <c r="A1813" s="1" t="s">
        <v>1230</v>
      </c>
      <c r="B1813" s="6" t="s">
        <v>854</v>
      </c>
      <c r="C1813" t="s">
        <v>855</v>
      </c>
      <c r="D1813" t="s">
        <v>807</v>
      </c>
      <c r="E1813">
        <v>9</v>
      </c>
      <c r="F1813" s="34"/>
      <c r="G1813" s="10">
        <v>28.5</v>
      </c>
      <c r="H1813" s="43">
        <f t="shared" si="123"/>
        <v>0</v>
      </c>
      <c r="I1813" s="34">
        <f t="shared" si="124"/>
        <v>0</v>
      </c>
      <c r="J1813" s="2"/>
      <c r="K1813" s="2"/>
      <c r="L1813" s="2"/>
    </row>
    <row r="1814" spans="1:12" x14ac:dyDescent="0.25">
      <c r="A1814" s="1" t="s">
        <v>1230</v>
      </c>
      <c r="B1814" s="6" t="s">
        <v>1554</v>
      </c>
      <c r="C1814" t="s">
        <v>1555</v>
      </c>
      <c r="D1814" t="s">
        <v>807</v>
      </c>
      <c r="E1814">
        <v>9</v>
      </c>
      <c r="F1814" s="34"/>
      <c r="G1814" s="10">
        <v>19</v>
      </c>
      <c r="H1814" s="43">
        <f t="shared" si="123"/>
        <v>0</v>
      </c>
      <c r="I1814" s="34">
        <f t="shared" si="124"/>
        <v>0</v>
      </c>
      <c r="J1814" s="2"/>
      <c r="K1814" s="2"/>
      <c r="L1814" s="2"/>
    </row>
    <row r="1815" spans="1:12" x14ac:dyDescent="0.25">
      <c r="A1815" s="1" t="s">
        <v>1230</v>
      </c>
      <c r="B1815" s="6" t="s">
        <v>2690</v>
      </c>
      <c r="C1815" t="s">
        <v>2691</v>
      </c>
      <c r="D1815" t="s">
        <v>807</v>
      </c>
      <c r="E1815">
        <v>9</v>
      </c>
      <c r="F1815" s="34"/>
      <c r="G1815" s="10">
        <v>28.5</v>
      </c>
      <c r="H1815" s="43">
        <f t="shared" si="123"/>
        <v>0</v>
      </c>
      <c r="I1815" s="34">
        <f t="shared" si="124"/>
        <v>0</v>
      </c>
      <c r="J1815" s="2"/>
      <c r="K1815" s="2"/>
      <c r="L1815" s="2"/>
    </row>
    <row r="1816" spans="1:12" x14ac:dyDescent="0.25">
      <c r="A1816" s="1" t="s">
        <v>1230</v>
      </c>
      <c r="B1816" s="6" t="s">
        <v>2692</v>
      </c>
      <c r="C1816" t="s">
        <v>2693</v>
      </c>
      <c r="D1816" t="s">
        <v>807</v>
      </c>
      <c r="E1816">
        <v>9</v>
      </c>
      <c r="F1816" s="34"/>
      <c r="G1816" s="10">
        <v>24</v>
      </c>
      <c r="H1816" s="43">
        <f t="shared" si="123"/>
        <v>0</v>
      </c>
      <c r="I1816" s="34">
        <f t="shared" si="124"/>
        <v>0</v>
      </c>
      <c r="J1816" s="2"/>
      <c r="K1816" s="2"/>
      <c r="L1816" s="2"/>
    </row>
    <row r="1817" spans="1:12" x14ac:dyDescent="0.25">
      <c r="A1817" s="1" t="s">
        <v>1230</v>
      </c>
      <c r="B1817" s="6" t="s">
        <v>1552</v>
      </c>
      <c r="C1817" t="s">
        <v>1553</v>
      </c>
      <c r="D1817" t="s">
        <v>807</v>
      </c>
      <c r="E1817">
        <v>3</v>
      </c>
      <c r="F1817" s="34"/>
      <c r="G1817" s="10">
        <v>16</v>
      </c>
      <c r="H1817" s="43">
        <f t="shared" si="123"/>
        <v>0</v>
      </c>
      <c r="I1817" s="34">
        <f t="shared" si="124"/>
        <v>0</v>
      </c>
      <c r="J1817" s="2"/>
      <c r="K1817" s="2"/>
      <c r="L1817" s="2"/>
    </row>
    <row r="1818" spans="1:12" x14ac:dyDescent="0.25">
      <c r="A1818" s="1" t="s">
        <v>1230</v>
      </c>
      <c r="B1818" s="6" t="s">
        <v>2694</v>
      </c>
      <c r="C1818" t="s">
        <v>2695</v>
      </c>
      <c r="D1818" t="s">
        <v>807</v>
      </c>
      <c r="E1818">
        <v>6</v>
      </c>
      <c r="F1818" s="34"/>
      <c r="G1818" s="10">
        <v>14.9</v>
      </c>
      <c r="H1818" s="43">
        <f t="shared" si="123"/>
        <v>0</v>
      </c>
      <c r="I1818" s="34">
        <f t="shared" si="124"/>
        <v>0</v>
      </c>
      <c r="J1818" s="2"/>
      <c r="K1818" s="2"/>
      <c r="L1818" s="2"/>
    </row>
    <row r="1819" spans="1:12" x14ac:dyDescent="0.25">
      <c r="A1819" s="1" t="s">
        <v>1230</v>
      </c>
      <c r="B1819" s="6" t="s">
        <v>844</v>
      </c>
      <c r="C1819" t="s">
        <v>845</v>
      </c>
      <c r="D1819" t="s">
        <v>807</v>
      </c>
      <c r="E1819">
        <v>6</v>
      </c>
      <c r="F1819" s="34"/>
      <c r="G1819" s="10">
        <v>18</v>
      </c>
      <c r="H1819" s="43">
        <f t="shared" si="123"/>
        <v>0</v>
      </c>
      <c r="I1819" s="34">
        <f t="shared" si="124"/>
        <v>0</v>
      </c>
      <c r="J1819" s="2"/>
      <c r="K1819" s="2"/>
      <c r="L1819" s="2"/>
    </row>
    <row r="1820" spans="1:12" x14ac:dyDescent="0.25">
      <c r="A1820" s="1" t="s">
        <v>1230</v>
      </c>
      <c r="B1820" s="6" t="s">
        <v>3509</v>
      </c>
      <c r="C1820" t="s">
        <v>3510</v>
      </c>
      <c r="D1820" t="s">
        <v>807</v>
      </c>
      <c r="E1820">
        <v>5</v>
      </c>
      <c r="F1820" s="34"/>
      <c r="G1820" s="10">
        <v>7.5</v>
      </c>
      <c r="H1820" s="43">
        <f t="shared" si="123"/>
        <v>0</v>
      </c>
      <c r="I1820" s="34">
        <f t="shared" si="124"/>
        <v>0</v>
      </c>
      <c r="J1820" s="2"/>
      <c r="K1820" s="2"/>
      <c r="L1820" s="2"/>
    </row>
    <row r="1821" spans="1:12" x14ac:dyDescent="0.25">
      <c r="A1821" s="3" t="s">
        <v>1230</v>
      </c>
      <c r="B1821" s="4" t="s">
        <v>1240</v>
      </c>
      <c r="C1821" s="2" t="s">
        <v>1241</v>
      </c>
      <c r="D1821" t="s">
        <v>807</v>
      </c>
      <c r="E1821" s="2"/>
      <c r="F1821" s="32"/>
      <c r="G1821" s="17">
        <v>17</v>
      </c>
      <c r="H1821" s="41">
        <f>(F1821*G1821*0.25)/1.055</f>
        <v>0</v>
      </c>
      <c r="I1821" s="34">
        <f t="shared" si="124"/>
        <v>0</v>
      </c>
      <c r="J1821" s="2"/>
      <c r="K1821" s="2"/>
      <c r="L1821" s="2"/>
    </row>
    <row r="1822" spans="1:12" x14ac:dyDescent="0.25">
      <c r="A1822" s="1" t="s">
        <v>1230</v>
      </c>
      <c r="B1822" s="6" t="s">
        <v>1556</v>
      </c>
      <c r="C1822" t="s">
        <v>1557</v>
      </c>
      <c r="D1822" t="s">
        <v>807</v>
      </c>
      <c r="E1822">
        <v>6</v>
      </c>
      <c r="F1822" s="34"/>
      <c r="G1822" s="10">
        <v>17</v>
      </c>
      <c r="H1822" s="43">
        <f t="shared" ref="H1822:H1828" si="125">(F1822*G1822*0.45)/1.055</f>
        <v>0</v>
      </c>
      <c r="I1822" s="34">
        <f t="shared" si="124"/>
        <v>0</v>
      </c>
      <c r="J1822" s="2"/>
      <c r="K1822" s="2"/>
      <c r="L1822" s="2"/>
    </row>
    <row r="1823" spans="1:12" x14ac:dyDescent="0.25">
      <c r="A1823" s="1" t="s">
        <v>1230</v>
      </c>
      <c r="B1823" s="6" t="s">
        <v>1236</v>
      </c>
      <c r="C1823" t="s">
        <v>1237</v>
      </c>
      <c r="D1823" t="s">
        <v>807</v>
      </c>
      <c r="E1823">
        <v>4</v>
      </c>
      <c r="F1823" s="34"/>
      <c r="G1823" s="10">
        <v>16</v>
      </c>
      <c r="H1823" s="43">
        <f t="shared" si="125"/>
        <v>0</v>
      </c>
      <c r="I1823" s="34">
        <f t="shared" si="124"/>
        <v>0</v>
      </c>
      <c r="K1823" s="2"/>
      <c r="L1823" s="2"/>
    </row>
    <row r="1824" spans="1:12" x14ac:dyDescent="0.25">
      <c r="A1824" s="1" t="s">
        <v>1230</v>
      </c>
      <c r="B1824" s="6" t="s">
        <v>1550</v>
      </c>
      <c r="C1824" t="s">
        <v>1551</v>
      </c>
      <c r="D1824" t="s">
        <v>807</v>
      </c>
      <c r="F1824" s="34"/>
      <c r="G1824" s="10">
        <v>16</v>
      </c>
      <c r="H1824" s="43">
        <f t="shared" si="125"/>
        <v>0</v>
      </c>
      <c r="I1824" s="34">
        <f t="shared" si="124"/>
        <v>0</v>
      </c>
      <c r="J1824" s="2"/>
      <c r="K1824" s="2"/>
      <c r="L1824" s="2"/>
    </row>
    <row r="1825" spans="1:12" x14ac:dyDescent="0.25">
      <c r="A1825" s="1" t="s">
        <v>1230</v>
      </c>
      <c r="B1825" s="6" t="s">
        <v>2700</v>
      </c>
      <c r="C1825" t="s">
        <v>2701</v>
      </c>
      <c r="D1825" t="s">
        <v>807</v>
      </c>
      <c r="E1825">
        <v>9</v>
      </c>
      <c r="F1825" s="34"/>
      <c r="G1825" s="10">
        <v>18</v>
      </c>
      <c r="H1825" s="43">
        <f t="shared" si="125"/>
        <v>0</v>
      </c>
      <c r="I1825" s="34">
        <f t="shared" si="124"/>
        <v>0</v>
      </c>
      <c r="K1825" s="2"/>
      <c r="L1825" s="2"/>
    </row>
    <row r="1826" spans="1:12" x14ac:dyDescent="0.25">
      <c r="A1826" s="1" t="s">
        <v>1230</v>
      </c>
      <c r="B1826" s="6" t="s">
        <v>1548</v>
      </c>
      <c r="C1826" t="s">
        <v>1549</v>
      </c>
      <c r="D1826" t="s">
        <v>807</v>
      </c>
      <c r="E1826">
        <v>9</v>
      </c>
      <c r="F1826" s="34"/>
      <c r="G1826" s="10">
        <v>18</v>
      </c>
      <c r="H1826" s="43">
        <f t="shared" si="125"/>
        <v>0</v>
      </c>
      <c r="I1826" s="34">
        <f t="shared" si="124"/>
        <v>0</v>
      </c>
      <c r="K1826" s="2"/>
      <c r="L1826" s="2"/>
    </row>
    <row r="1827" spans="1:12" x14ac:dyDescent="0.25">
      <c r="A1827" s="1" t="s">
        <v>1230</v>
      </c>
      <c r="B1827" s="6" t="s">
        <v>841</v>
      </c>
      <c r="C1827" t="s">
        <v>842</v>
      </c>
      <c r="D1827" t="s">
        <v>807</v>
      </c>
      <c r="E1827">
        <v>6</v>
      </c>
      <c r="F1827" s="34"/>
      <c r="G1827" s="10">
        <v>17</v>
      </c>
      <c r="H1827" s="43">
        <f t="shared" si="125"/>
        <v>0</v>
      </c>
      <c r="I1827" s="34">
        <f t="shared" si="124"/>
        <v>0</v>
      </c>
      <c r="K1827" s="5"/>
      <c r="L1827" s="5"/>
    </row>
    <row r="1828" spans="1:12" x14ac:dyDescent="0.25">
      <c r="A1828" s="1" t="s">
        <v>1230</v>
      </c>
      <c r="B1828" s="6" t="s">
        <v>826</v>
      </c>
      <c r="C1828" t="s">
        <v>827</v>
      </c>
      <c r="D1828" t="s">
        <v>807</v>
      </c>
      <c r="E1828">
        <v>3</v>
      </c>
      <c r="F1828" s="34"/>
      <c r="G1828" s="10">
        <v>19.5</v>
      </c>
      <c r="H1828" s="43">
        <f t="shared" si="125"/>
        <v>0</v>
      </c>
      <c r="I1828" s="34">
        <f t="shared" si="124"/>
        <v>0</v>
      </c>
      <c r="K1828" s="5"/>
      <c r="L1828" s="2"/>
    </row>
    <row r="1829" spans="1:12" x14ac:dyDescent="0.25">
      <c r="A1829" s="1" t="s">
        <v>1230</v>
      </c>
      <c r="B1829" s="6" t="s">
        <v>848</v>
      </c>
      <c r="C1829" t="s">
        <v>849</v>
      </c>
      <c r="D1829" t="s">
        <v>807</v>
      </c>
      <c r="E1829">
        <v>6</v>
      </c>
      <c r="F1829" s="34"/>
      <c r="G1829" s="10">
        <v>21</v>
      </c>
      <c r="H1829" s="43">
        <f t="shared" ref="H1829:H1841" si="126">(F1829*G1829*0.45)/1.055</f>
        <v>0</v>
      </c>
      <c r="I1829" s="34">
        <f t="shared" si="124"/>
        <v>0</v>
      </c>
    </row>
    <row r="1830" spans="1:12" x14ac:dyDescent="0.25">
      <c r="A1830" s="1" t="s">
        <v>1230</v>
      </c>
      <c r="B1830" s="6" t="s">
        <v>835</v>
      </c>
      <c r="C1830" t="s">
        <v>836</v>
      </c>
      <c r="D1830" t="s">
        <v>807</v>
      </c>
      <c r="E1830">
        <v>6</v>
      </c>
      <c r="F1830" s="34"/>
      <c r="G1830" s="10">
        <v>18</v>
      </c>
      <c r="H1830" s="43">
        <f t="shared" si="126"/>
        <v>0</v>
      </c>
      <c r="I1830" s="34">
        <f t="shared" si="124"/>
        <v>0</v>
      </c>
    </row>
    <row r="1831" spans="1:12" x14ac:dyDescent="0.25">
      <c r="A1831" s="1" t="s">
        <v>1230</v>
      </c>
      <c r="B1831" s="6" t="s">
        <v>808</v>
      </c>
      <c r="C1831" t="s">
        <v>809</v>
      </c>
      <c r="D1831" t="s">
        <v>807</v>
      </c>
      <c r="E1831">
        <v>6</v>
      </c>
      <c r="F1831" s="34"/>
      <c r="G1831" s="10">
        <v>7</v>
      </c>
      <c r="H1831" s="43">
        <f t="shared" si="126"/>
        <v>0</v>
      </c>
      <c r="I1831" s="34">
        <f t="shared" si="124"/>
        <v>0</v>
      </c>
    </row>
    <row r="1832" spans="1:12" x14ac:dyDescent="0.25">
      <c r="A1832" s="1" t="s">
        <v>1230</v>
      </c>
      <c r="B1832" s="6" t="s">
        <v>2705</v>
      </c>
      <c r="C1832" t="s">
        <v>2706</v>
      </c>
      <c r="D1832" t="s">
        <v>807</v>
      </c>
      <c r="E1832">
        <v>6</v>
      </c>
      <c r="F1832" s="34"/>
      <c r="G1832" s="10">
        <v>7</v>
      </c>
      <c r="H1832" s="43">
        <f t="shared" si="126"/>
        <v>0</v>
      </c>
      <c r="I1832" s="34">
        <f t="shared" si="124"/>
        <v>0</v>
      </c>
    </row>
    <row r="1833" spans="1:12" x14ac:dyDescent="0.25">
      <c r="A1833" s="1" t="s">
        <v>1230</v>
      </c>
      <c r="B1833" s="6" t="s">
        <v>805</v>
      </c>
      <c r="C1833" t="s">
        <v>806</v>
      </c>
      <c r="D1833" t="s">
        <v>807</v>
      </c>
      <c r="E1833">
        <v>6</v>
      </c>
      <c r="F1833" s="34"/>
      <c r="G1833" s="10">
        <v>7</v>
      </c>
      <c r="H1833" s="43">
        <f t="shared" si="126"/>
        <v>0</v>
      </c>
      <c r="I1833" s="34">
        <f t="shared" si="124"/>
        <v>0</v>
      </c>
    </row>
    <row r="1834" spans="1:12" x14ac:dyDescent="0.25">
      <c r="A1834" s="1" t="s">
        <v>1230</v>
      </c>
      <c r="B1834" s="6" t="s">
        <v>812</v>
      </c>
      <c r="C1834" t="s">
        <v>813</v>
      </c>
      <c r="D1834" t="s">
        <v>807</v>
      </c>
      <c r="E1834">
        <v>6</v>
      </c>
      <c r="F1834" s="34"/>
      <c r="G1834" s="10">
        <v>7</v>
      </c>
      <c r="H1834" s="43">
        <f t="shared" si="126"/>
        <v>0</v>
      </c>
      <c r="I1834" s="34">
        <f t="shared" si="124"/>
        <v>0</v>
      </c>
    </row>
    <row r="1835" spans="1:12" x14ac:dyDescent="0.25">
      <c r="A1835" s="1" t="s">
        <v>1230</v>
      </c>
      <c r="B1835" s="6" t="s">
        <v>810</v>
      </c>
      <c r="C1835" t="s">
        <v>811</v>
      </c>
      <c r="D1835" t="s">
        <v>807</v>
      </c>
      <c r="E1835">
        <v>6</v>
      </c>
      <c r="F1835" s="34"/>
      <c r="G1835" s="10">
        <v>7</v>
      </c>
      <c r="H1835" s="43">
        <f t="shared" si="126"/>
        <v>0</v>
      </c>
      <c r="I1835" s="34">
        <f t="shared" si="124"/>
        <v>0</v>
      </c>
      <c r="J1835" s="2"/>
    </row>
    <row r="1836" spans="1:12" x14ac:dyDescent="0.25">
      <c r="A1836" s="1" t="s">
        <v>1230</v>
      </c>
      <c r="B1836" s="6" t="s">
        <v>814</v>
      </c>
      <c r="C1836" t="s">
        <v>815</v>
      </c>
      <c r="D1836" t="s">
        <v>807</v>
      </c>
      <c r="E1836">
        <v>6</v>
      </c>
      <c r="F1836" s="34"/>
      <c r="G1836" s="10">
        <v>7</v>
      </c>
      <c r="H1836" s="43">
        <f t="shared" si="126"/>
        <v>0</v>
      </c>
      <c r="I1836" s="34">
        <f t="shared" ref="I1836:I1864" si="127">F1836*G1836*0.91</f>
        <v>0</v>
      </c>
      <c r="J1836" s="2"/>
    </row>
    <row r="1837" spans="1:12" x14ac:dyDescent="0.25">
      <c r="A1837" s="1" t="s">
        <v>1230</v>
      </c>
      <c r="B1837" s="6" t="s">
        <v>1562</v>
      </c>
      <c r="C1837" t="s">
        <v>828</v>
      </c>
      <c r="D1837" t="s">
        <v>807</v>
      </c>
      <c r="E1837">
        <v>9</v>
      </c>
      <c r="F1837" s="34"/>
      <c r="G1837" s="10">
        <v>28.5</v>
      </c>
      <c r="H1837" s="43">
        <f t="shared" si="126"/>
        <v>0</v>
      </c>
      <c r="I1837" s="34">
        <f t="shared" si="127"/>
        <v>0</v>
      </c>
    </row>
    <row r="1838" spans="1:12" x14ac:dyDescent="0.25">
      <c r="A1838" s="1" t="s">
        <v>1230</v>
      </c>
      <c r="B1838" s="6" t="s">
        <v>2707</v>
      </c>
      <c r="C1838" t="s">
        <v>2708</v>
      </c>
      <c r="D1838" t="s">
        <v>807</v>
      </c>
      <c r="E1838">
        <v>6</v>
      </c>
      <c r="F1838" s="34"/>
      <c r="G1838" s="10">
        <v>17</v>
      </c>
      <c r="H1838" s="43">
        <f t="shared" si="126"/>
        <v>0</v>
      </c>
      <c r="I1838" s="34">
        <f t="shared" si="127"/>
        <v>0</v>
      </c>
    </row>
    <row r="1839" spans="1:12" x14ac:dyDescent="0.25">
      <c r="A1839" s="1" t="s">
        <v>1230</v>
      </c>
      <c r="B1839" s="6" t="s">
        <v>2711</v>
      </c>
      <c r="C1839" t="s">
        <v>2712</v>
      </c>
      <c r="D1839" t="s">
        <v>807</v>
      </c>
      <c r="E1839">
        <v>9</v>
      </c>
      <c r="F1839" s="34"/>
      <c r="G1839" s="10">
        <v>18</v>
      </c>
      <c r="H1839" s="43">
        <f t="shared" si="126"/>
        <v>0</v>
      </c>
      <c r="I1839" s="34">
        <f t="shared" si="127"/>
        <v>0</v>
      </c>
      <c r="J1839" s="2"/>
    </row>
    <row r="1840" spans="1:12" x14ac:dyDescent="0.25">
      <c r="A1840" s="1" t="s">
        <v>1230</v>
      </c>
      <c r="B1840" s="6" t="s">
        <v>816</v>
      </c>
      <c r="C1840" t="s">
        <v>817</v>
      </c>
      <c r="D1840" t="s">
        <v>807</v>
      </c>
      <c r="E1840">
        <v>6</v>
      </c>
      <c r="F1840" s="34"/>
      <c r="G1840" s="10">
        <v>7</v>
      </c>
      <c r="H1840" s="43">
        <f t="shared" si="126"/>
        <v>0</v>
      </c>
      <c r="I1840" s="34">
        <f t="shared" si="127"/>
        <v>0</v>
      </c>
    </row>
    <row r="1841" spans="1:12" x14ac:dyDescent="0.25">
      <c r="A1841" s="1" t="s">
        <v>1230</v>
      </c>
      <c r="B1841" s="6" t="s">
        <v>2713</v>
      </c>
      <c r="C1841" t="s">
        <v>2714</v>
      </c>
      <c r="D1841" t="s">
        <v>807</v>
      </c>
      <c r="E1841">
        <v>3</v>
      </c>
      <c r="F1841" s="34"/>
      <c r="G1841" s="10">
        <v>7</v>
      </c>
      <c r="H1841" s="43">
        <f t="shared" si="126"/>
        <v>0</v>
      </c>
      <c r="I1841" s="34">
        <f t="shared" si="127"/>
        <v>0</v>
      </c>
    </row>
    <row r="1842" spans="1:12" x14ac:dyDescent="0.25">
      <c r="A1842" s="1" t="s">
        <v>1230</v>
      </c>
      <c r="B1842" s="6" t="s">
        <v>852</v>
      </c>
      <c r="C1842" t="s">
        <v>853</v>
      </c>
      <c r="D1842" t="s">
        <v>807</v>
      </c>
      <c r="E1842">
        <v>9</v>
      </c>
      <c r="F1842" s="34"/>
      <c r="G1842" s="10">
        <v>25</v>
      </c>
      <c r="H1842" s="43">
        <f>(F1842*G1842*0.45)/1.055</f>
        <v>0</v>
      </c>
      <c r="I1842" s="34">
        <f t="shared" si="127"/>
        <v>0</v>
      </c>
    </row>
    <row r="1843" spans="1:12" x14ac:dyDescent="0.25">
      <c r="A1843" s="7" t="s">
        <v>1230</v>
      </c>
      <c r="B1843" s="8" t="s">
        <v>822</v>
      </c>
      <c r="C1843" s="5" t="s">
        <v>821</v>
      </c>
      <c r="D1843" s="5" t="s">
        <v>807</v>
      </c>
      <c r="E1843" s="5">
        <v>3</v>
      </c>
      <c r="F1843" s="33"/>
      <c r="G1843" s="37">
        <v>7</v>
      </c>
      <c r="H1843" s="43">
        <f>(F1843*G1843*0.45)/1.055</f>
        <v>0</v>
      </c>
      <c r="I1843" s="34">
        <f t="shared" si="127"/>
        <v>0</v>
      </c>
    </row>
    <row r="1844" spans="1:12" x14ac:dyDescent="0.25">
      <c r="A1844" s="1" t="s">
        <v>1230</v>
      </c>
      <c r="B1844" s="6" t="s">
        <v>2719</v>
      </c>
      <c r="C1844" t="s">
        <v>2720</v>
      </c>
      <c r="D1844" t="s">
        <v>807</v>
      </c>
      <c r="E1844">
        <v>6</v>
      </c>
      <c r="F1844" s="34"/>
      <c r="G1844" s="10">
        <v>18</v>
      </c>
      <c r="H1844" s="43">
        <f t="shared" ref="H1844:H1859" si="128">(F1844*G1844*0.45)/1.055</f>
        <v>0</v>
      </c>
      <c r="I1844" s="34">
        <f t="shared" si="127"/>
        <v>0</v>
      </c>
    </row>
    <row r="1845" spans="1:12" s="26" customFormat="1" x14ac:dyDescent="0.25">
      <c r="A1845" s="1" t="s">
        <v>1230</v>
      </c>
      <c r="B1845" s="6" t="s">
        <v>1559</v>
      </c>
      <c r="C1845" t="s">
        <v>1247</v>
      </c>
      <c r="D1845" t="s">
        <v>807</v>
      </c>
      <c r="E1845">
        <v>6</v>
      </c>
      <c r="F1845" s="34"/>
      <c r="G1845" s="10">
        <v>18</v>
      </c>
      <c r="H1845" s="43">
        <f t="shared" si="128"/>
        <v>0</v>
      </c>
      <c r="I1845" s="34">
        <f t="shared" si="127"/>
        <v>0</v>
      </c>
      <c r="J1845"/>
      <c r="K1845"/>
      <c r="L1845"/>
    </row>
    <row r="1846" spans="1:12" s="26" customFormat="1" x14ac:dyDescent="0.25">
      <c r="A1846" s="1" t="s">
        <v>1230</v>
      </c>
      <c r="B1846" s="6" t="s">
        <v>1242</v>
      </c>
      <c r="C1846" t="s">
        <v>1243</v>
      </c>
      <c r="D1846" t="s">
        <v>807</v>
      </c>
      <c r="E1846">
        <v>6</v>
      </c>
      <c r="F1846" s="34"/>
      <c r="G1846" s="10">
        <v>18</v>
      </c>
      <c r="H1846" s="43">
        <f t="shared" si="128"/>
        <v>0</v>
      </c>
      <c r="I1846" s="34">
        <f t="shared" si="127"/>
        <v>0</v>
      </c>
      <c r="J1846"/>
      <c r="K1846"/>
      <c r="L1846"/>
    </row>
    <row r="1847" spans="1:12" s="26" customFormat="1" x14ac:dyDescent="0.25">
      <c r="A1847" s="1" t="s">
        <v>1230</v>
      </c>
      <c r="B1847" s="6" t="s">
        <v>831</v>
      </c>
      <c r="C1847" t="s">
        <v>2721</v>
      </c>
      <c r="D1847" t="s">
        <v>807</v>
      </c>
      <c r="E1847">
        <v>6</v>
      </c>
      <c r="F1847" s="34"/>
      <c r="G1847" s="10">
        <v>16.5</v>
      </c>
      <c r="H1847" s="43">
        <f t="shared" si="128"/>
        <v>0</v>
      </c>
      <c r="I1847" s="34">
        <f t="shared" si="127"/>
        <v>0</v>
      </c>
      <c r="J1847"/>
      <c r="K1847"/>
      <c r="L1847"/>
    </row>
    <row r="1848" spans="1:12" s="26" customFormat="1" x14ac:dyDescent="0.25">
      <c r="A1848" s="1" t="s">
        <v>1230</v>
      </c>
      <c r="B1848" s="6" t="s">
        <v>2722</v>
      </c>
      <c r="C1848" t="s">
        <v>2723</v>
      </c>
      <c r="D1848" t="s">
        <v>807</v>
      </c>
      <c r="E1848">
        <v>6</v>
      </c>
      <c r="F1848" s="34"/>
      <c r="G1848" s="10">
        <v>12.8</v>
      </c>
      <c r="H1848" s="43">
        <f t="shared" si="128"/>
        <v>0</v>
      </c>
      <c r="I1848" s="34">
        <f t="shared" si="127"/>
        <v>0</v>
      </c>
      <c r="J1848" s="2"/>
      <c r="K1848"/>
      <c r="L1848"/>
    </row>
    <row r="1849" spans="1:12" s="26" customFormat="1" x14ac:dyDescent="0.25">
      <c r="A1849" s="1" t="s">
        <v>1230</v>
      </c>
      <c r="B1849" s="6" t="s">
        <v>2724</v>
      </c>
      <c r="C1849" t="s">
        <v>2725</v>
      </c>
      <c r="D1849" t="s">
        <v>807</v>
      </c>
      <c r="E1849">
        <v>6</v>
      </c>
      <c r="F1849" s="34"/>
      <c r="G1849" s="10">
        <v>12.8</v>
      </c>
      <c r="H1849" s="43">
        <f t="shared" si="128"/>
        <v>0</v>
      </c>
      <c r="I1849" s="34">
        <f t="shared" si="127"/>
        <v>0</v>
      </c>
      <c r="J1849" s="5"/>
      <c r="K1849"/>
      <c r="L1849"/>
    </row>
    <row r="1850" spans="1:12" s="26" customFormat="1" x14ac:dyDescent="0.25">
      <c r="A1850" s="1" t="s">
        <v>1230</v>
      </c>
      <c r="B1850" s="6" t="s">
        <v>833</v>
      </c>
      <c r="C1850" t="s">
        <v>834</v>
      </c>
      <c r="D1850" t="s">
        <v>807</v>
      </c>
      <c r="E1850">
        <v>3</v>
      </c>
      <c r="F1850" s="34"/>
      <c r="G1850" s="10">
        <v>16</v>
      </c>
      <c r="H1850" s="43">
        <f t="shared" si="128"/>
        <v>0</v>
      </c>
      <c r="I1850" s="34">
        <f t="shared" si="127"/>
        <v>0</v>
      </c>
      <c r="J1850" s="2"/>
      <c r="K1850"/>
      <c r="L1850"/>
    </row>
    <row r="1851" spans="1:12" s="26" customFormat="1" x14ac:dyDescent="0.25">
      <c r="A1851" s="1" t="s">
        <v>1230</v>
      </c>
      <c r="B1851" s="6" t="s">
        <v>1234</v>
      </c>
      <c r="C1851" t="s">
        <v>1235</v>
      </c>
      <c r="D1851" t="s">
        <v>807</v>
      </c>
      <c r="E1851">
        <v>4</v>
      </c>
      <c r="F1851" s="34"/>
      <c r="G1851" s="10">
        <v>16</v>
      </c>
      <c r="H1851" s="43">
        <f t="shared" si="128"/>
        <v>0</v>
      </c>
      <c r="I1851" s="34">
        <f t="shared" si="127"/>
        <v>0</v>
      </c>
      <c r="J1851" s="5"/>
      <c r="K1851"/>
      <c r="L1851"/>
    </row>
    <row r="1852" spans="1:12" s="26" customFormat="1" x14ac:dyDescent="0.25">
      <c r="A1852" s="1" t="s">
        <v>1230</v>
      </c>
      <c r="B1852" s="6" t="s">
        <v>850</v>
      </c>
      <c r="C1852" t="s">
        <v>851</v>
      </c>
      <c r="D1852" t="s">
        <v>807</v>
      </c>
      <c r="E1852">
        <v>5</v>
      </c>
      <c r="F1852" s="34"/>
      <c r="G1852" s="10">
        <v>23.5</v>
      </c>
      <c r="H1852" s="43">
        <f t="shared" si="128"/>
        <v>0</v>
      </c>
      <c r="I1852" s="34">
        <f t="shared" si="127"/>
        <v>0</v>
      </c>
      <c r="J1852" s="2"/>
      <c r="K1852"/>
      <c r="L1852"/>
    </row>
    <row r="1853" spans="1:12" s="26" customFormat="1" x14ac:dyDescent="0.25">
      <c r="A1853" s="1" t="s">
        <v>1230</v>
      </c>
      <c r="B1853" s="6" t="s">
        <v>837</v>
      </c>
      <c r="C1853" t="s">
        <v>838</v>
      </c>
      <c r="D1853" t="s">
        <v>807</v>
      </c>
      <c r="E1853">
        <v>6</v>
      </c>
      <c r="F1853" s="34"/>
      <c r="G1853" s="10">
        <v>17</v>
      </c>
      <c r="H1853" s="43">
        <f t="shared" si="128"/>
        <v>0</v>
      </c>
      <c r="I1853" s="34">
        <f t="shared" si="127"/>
        <v>0</v>
      </c>
      <c r="J1853"/>
      <c r="K1853"/>
      <c r="L1853"/>
    </row>
    <row r="1854" spans="1:12" s="26" customFormat="1" x14ac:dyDescent="0.25">
      <c r="A1854" s="1" t="s">
        <v>1230</v>
      </c>
      <c r="B1854" s="6" t="s">
        <v>799</v>
      </c>
      <c r="C1854" t="s">
        <v>800</v>
      </c>
      <c r="D1854" t="s">
        <v>807</v>
      </c>
      <c r="E1854">
        <v>6</v>
      </c>
      <c r="F1854" s="34"/>
      <c r="G1854" s="10">
        <v>9.5</v>
      </c>
      <c r="H1854" s="43">
        <f t="shared" si="128"/>
        <v>0</v>
      </c>
      <c r="I1854" s="34">
        <f t="shared" si="127"/>
        <v>0</v>
      </c>
      <c r="J1854"/>
      <c r="K1854"/>
      <c r="L1854"/>
    </row>
    <row r="1855" spans="1:12" s="26" customFormat="1" x14ac:dyDescent="0.25">
      <c r="A1855" s="1" t="s">
        <v>1230</v>
      </c>
      <c r="B1855" s="6" t="s">
        <v>1233</v>
      </c>
      <c r="C1855" t="s">
        <v>796</v>
      </c>
      <c r="D1855" t="s">
        <v>807</v>
      </c>
      <c r="E1855">
        <v>6</v>
      </c>
      <c r="F1855" s="34"/>
      <c r="G1855" s="10">
        <v>9.5</v>
      </c>
      <c r="H1855" s="43">
        <f t="shared" si="128"/>
        <v>0</v>
      </c>
      <c r="I1855" s="34">
        <f t="shared" si="127"/>
        <v>0</v>
      </c>
      <c r="J1855" s="2"/>
      <c r="K1855"/>
      <c r="L1855"/>
    </row>
    <row r="1856" spans="1:12" x14ac:dyDescent="0.25">
      <c r="A1856" s="1" t="s">
        <v>1230</v>
      </c>
      <c r="B1856" s="6" t="s">
        <v>1560</v>
      </c>
      <c r="C1856" t="s">
        <v>798</v>
      </c>
      <c r="D1856" t="s">
        <v>807</v>
      </c>
      <c r="E1856">
        <v>6</v>
      </c>
      <c r="F1856" s="34"/>
      <c r="G1856" s="10">
        <v>9.5</v>
      </c>
      <c r="H1856" s="43">
        <f t="shared" si="128"/>
        <v>0</v>
      </c>
      <c r="I1856" s="34">
        <f t="shared" si="127"/>
        <v>0</v>
      </c>
      <c r="J1856" s="2"/>
    </row>
    <row r="1857" spans="1:10" x14ac:dyDescent="0.25">
      <c r="A1857" s="1" t="s">
        <v>1230</v>
      </c>
      <c r="B1857" s="6" t="s">
        <v>797</v>
      </c>
      <c r="C1857" t="s">
        <v>801</v>
      </c>
      <c r="D1857" t="s">
        <v>807</v>
      </c>
      <c r="E1857">
        <v>6</v>
      </c>
      <c r="F1857" s="34"/>
      <c r="G1857" s="10">
        <v>11.5</v>
      </c>
      <c r="H1857" s="43">
        <f t="shared" si="128"/>
        <v>0</v>
      </c>
      <c r="I1857" s="34">
        <f t="shared" si="127"/>
        <v>0</v>
      </c>
      <c r="J1857" s="2"/>
    </row>
    <row r="1858" spans="1:10" x14ac:dyDescent="0.25">
      <c r="A1858" s="1" t="s">
        <v>1230</v>
      </c>
      <c r="B1858" s="6" t="s">
        <v>802</v>
      </c>
      <c r="C1858" t="s">
        <v>803</v>
      </c>
      <c r="D1858" t="s">
        <v>807</v>
      </c>
      <c r="E1858">
        <v>6</v>
      </c>
      <c r="F1858" s="34"/>
      <c r="G1858" s="10">
        <v>9.5</v>
      </c>
      <c r="H1858" s="43">
        <f t="shared" si="128"/>
        <v>0</v>
      </c>
      <c r="I1858" s="34">
        <f t="shared" si="127"/>
        <v>0</v>
      </c>
      <c r="J1858" s="2"/>
    </row>
    <row r="1859" spans="1:10" x14ac:dyDescent="0.25">
      <c r="A1859" s="1" t="s">
        <v>1230</v>
      </c>
      <c r="B1859" s="6" t="s">
        <v>1561</v>
      </c>
      <c r="C1859" t="s">
        <v>804</v>
      </c>
      <c r="D1859" t="s">
        <v>807</v>
      </c>
      <c r="E1859">
        <v>6</v>
      </c>
      <c r="F1859" s="34"/>
      <c r="G1859" s="10">
        <v>11.5</v>
      </c>
      <c r="H1859" s="43">
        <f t="shared" si="128"/>
        <v>0</v>
      </c>
      <c r="I1859" s="34">
        <f t="shared" si="127"/>
        <v>0</v>
      </c>
      <c r="J1859" s="2"/>
    </row>
    <row r="1860" spans="1:10" x14ac:dyDescent="0.25">
      <c r="A1860" s="7" t="s">
        <v>269</v>
      </c>
      <c r="B1860" s="8" t="s">
        <v>2729</v>
      </c>
      <c r="C1860" s="5" t="s">
        <v>2730</v>
      </c>
      <c r="D1860" s="5" t="s">
        <v>458</v>
      </c>
      <c r="E1860" s="5">
        <v>3</v>
      </c>
      <c r="F1860" s="33"/>
      <c r="G1860" s="37">
        <v>8.5</v>
      </c>
      <c r="H1860" s="42">
        <f>(F1860*G1860*0.58)/1.055</f>
        <v>0</v>
      </c>
      <c r="I1860" s="34">
        <f t="shared" si="127"/>
        <v>0</v>
      </c>
      <c r="J1860" s="2"/>
    </row>
    <row r="1861" spans="1:10" x14ac:dyDescent="0.25">
      <c r="A1861" s="7" t="s">
        <v>269</v>
      </c>
      <c r="B1861" s="8" t="s">
        <v>2731</v>
      </c>
      <c r="C1861" s="5" t="s">
        <v>2732</v>
      </c>
      <c r="D1861" s="5" t="s">
        <v>458</v>
      </c>
      <c r="E1861" s="5">
        <v>3</v>
      </c>
      <c r="F1861" s="33"/>
      <c r="G1861" s="37">
        <v>10</v>
      </c>
      <c r="H1861" s="42">
        <f>(F1861*G1861*0.58)/1.055</f>
        <v>0</v>
      </c>
      <c r="I1861" s="34">
        <f t="shared" si="127"/>
        <v>0</v>
      </c>
    </row>
    <row r="1862" spans="1:10" x14ac:dyDescent="0.25">
      <c r="A1862" s="7" t="s">
        <v>269</v>
      </c>
      <c r="B1862" s="8" t="s">
        <v>2733</v>
      </c>
      <c r="C1862" s="5" t="s">
        <v>2734</v>
      </c>
      <c r="D1862" s="5" t="s">
        <v>458</v>
      </c>
      <c r="E1862" s="5">
        <v>3</v>
      </c>
      <c r="F1862" s="33"/>
      <c r="G1862" s="37">
        <v>9</v>
      </c>
      <c r="H1862" s="42">
        <f>(F1862*G1862*0.58)/1.055</f>
        <v>0</v>
      </c>
      <c r="I1862" s="34">
        <f t="shared" si="127"/>
        <v>0</v>
      </c>
    </row>
    <row r="1863" spans="1:10" x14ac:dyDescent="0.25">
      <c r="A1863" s="7" t="s">
        <v>269</v>
      </c>
      <c r="B1863" s="8" t="s">
        <v>2735</v>
      </c>
      <c r="C1863" s="5" t="s">
        <v>2736</v>
      </c>
      <c r="D1863" s="5" t="s">
        <v>458</v>
      </c>
      <c r="E1863" s="5">
        <v>3</v>
      </c>
      <c r="F1863" s="33"/>
      <c r="G1863" s="37">
        <v>10</v>
      </c>
      <c r="H1863" s="42">
        <f>(F1863*G1863*0.58)/1.055</f>
        <v>0</v>
      </c>
      <c r="I1863" s="34">
        <f t="shared" si="127"/>
        <v>0</v>
      </c>
    </row>
    <row r="1864" spans="1:10" x14ac:dyDescent="0.25">
      <c r="A1864" s="7" t="s">
        <v>269</v>
      </c>
      <c r="B1864" s="8" t="s">
        <v>2737</v>
      </c>
      <c r="C1864" s="5" t="s">
        <v>2738</v>
      </c>
      <c r="D1864" s="5" t="s">
        <v>458</v>
      </c>
      <c r="E1864" s="5">
        <v>3</v>
      </c>
      <c r="F1864" s="33"/>
      <c r="G1864" s="37">
        <v>9.5</v>
      </c>
      <c r="H1864" s="42">
        <f>(F1864*G1864*0.58)/1.055</f>
        <v>0</v>
      </c>
      <c r="I1864" s="34">
        <f t="shared" si="127"/>
        <v>0</v>
      </c>
    </row>
    <row r="1865" spans="1:10" x14ac:dyDescent="0.25">
      <c r="A1865" s="7" t="s">
        <v>269</v>
      </c>
      <c r="B1865" s="8" t="s">
        <v>2739</v>
      </c>
      <c r="C1865" s="5" t="s">
        <v>2740</v>
      </c>
      <c r="D1865" s="5" t="s">
        <v>458</v>
      </c>
      <c r="E1865" s="5">
        <v>3</v>
      </c>
      <c r="F1865" s="33"/>
      <c r="G1865" s="37">
        <v>6</v>
      </c>
      <c r="H1865" s="42"/>
      <c r="I1865" s="34">
        <f t="shared" ref="I1865:I1884" si="129">F1865*G1865*0.91</f>
        <v>0</v>
      </c>
    </row>
    <row r="1866" spans="1:10" x14ac:dyDescent="0.25">
      <c r="A1866" s="7" t="s">
        <v>269</v>
      </c>
      <c r="B1866" s="8" t="s">
        <v>2741</v>
      </c>
      <c r="C1866" s="5" t="s">
        <v>2742</v>
      </c>
      <c r="D1866" s="5" t="s">
        <v>458</v>
      </c>
      <c r="E1866" s="5">
        <v>3</v>
      </c>
      <c r="F1866" s="33"/>
      <c r="G1866" s="37">
        <v>5.5</v>
      </c>
      <c r="H1866" s="42"/>
      <c r="I1866" s="34">
        <f t="shared" si="129"/>
        <v>0</v>
      </c>
    </row>
    <row r="1867" spans="1:10" x14ac:dyDescent="0.25">
      <c r="A1867" s="7" t="s">
        <v>269</v>
      </c>
      <c r="B1867" s="8" t="s">
        <v>2743</v>
      </c>
      <c r="C1867" s="5" t="s">
        <v>2744</v>
      </c>
      <c r="D1867" s="5" t="s">
        <v>458</v>
      </c>
      <c r="E1867" s="5">
        <v>3</v>
      </c>
      <c r="F1867" s="33"/>
      <c r="G1867" s="37">
        <v>10.5</v>
      </c>
      <c r="H1867" s="42">
        <f t="shared" ref="H1867:H1872" si="130">(F1867*G1867*0.58)/1.055</f>
        <v>0</v>
      </c>
      <c r="I1867" s="34">
        <f t="shared" si="129"/>
        <v>0</v>
      </c>
    </row>
    <row r="1868" spans="1:10" x14ac:dyDescent="0.25">
      <c r="A1868" s="7" t="s">
        <v>269</v>
      </c>
      <c r="B1868" s="8" t="s">
        <v>2745</v>
      </c>
      <c r="C1868" s="5" t="s">
        <v>2746</v>
      </c>
      <c r="D1868" s="5" t="s">
        <v>458</v>
      </c>
      <c r="E1868" s="5">
        <v>3</v>
      </c>
      <c r="F1868" s="33"/>
      <c r="G1868" s="37">
        <v>9</v>
      </c>
      <c r="H1868" s="42">
        <f t="shared" si="130"/>
        <v>0</v>
      </c>
      <c r="I1868" s="34">
        <f t="shared" si="129"/>
        <v>0</v>
      </c>
    </row>
    <row r="1869" spans="1:10" x14ac:dyDescent="0.25">
      <c r="A1869" s="7" t="s">
        <v>269</v>
      </c>
      <c r="B1869" s="8" t="s">
        <v>270</v>
      </c>
      <c r="C1869" s="5" t="s">
        <v>271</v>
      </c>
      <c r="D1869" s="5" t="s">
        <v>458</v>
      </c>
      <c r="E1869" s="5">
        <v>3</v>
      </c>
      <c r="F1869" s="33"/>
      <c r="G1869" s="37">
        <v>9</v>
      </c>
      <c r="H1869" s="42">
        <f t="shared" si="130"/>
        <v>0</v>
      </c>
      <c r="I1869" s="34">
        <f t="shared" si="129"/>
        <v>0</v>
      </c>
    </row>
    <row r="1870" spans="1:10" x14ac:dyDescent="0.25">
      <c r="A1870" s="7" t="s">
        <v>269</v>
      </c>
      <c r="B1870" s="8" t="s">
        <v>2747</v>
      </c>
      <c r="C1870" s="5" t="s">
        <v>2748</v>
      </c>
      <c r="D1870" s="5" t="s">
        <v>458</v>
      </c>
      <c r="E1870" s="5">
        <v>3</v>
      </c>
      <c r="F1870" s="33"/>
      <c r="G1870" s="37">
        <v>13.5</v>
      </c>
      <c r="H1870" s="42">
        <f t="shared" si="130"/>
        <v>0</v>
      </c>
      <c r="I1870" s="34">
        <f t="shared" si="129"/>
        <v>0</v>
      </c>
    </row>
    <row r="1871" spans="1:10" x14ac:dyDescent="0.25">
      <c r="A1871" s="7" t="s">
        <v>269</v>
      </c>
      <c r="B1871" s="8" t="s">
        <v>2749</v>
      </c>
      <c r="C1871" s="5" t="s">
        <v>2750</v>
      </c>
      <c r="D1871" s="5" t="s">
        <v>458</v>
      </c>
      <c r="E1871" s="5">
        <v>3</v>
      </c>
      <c r="F1871" s="33"/>
      <c r="G1871" s="37">
        <v>9</v>
      </c>
      <c r="H1871" s="42">
        <f t="shared" si="130"/>
        <v>0</v>
      </c>
      <c r="I1871" s="34">
        <f t="shared" si="129"/>
        <v>0</v>
      </c>
    </row>
    <row r="1872" spans="1:10" x14ac:dyDescent="0.25">
      <c r="A1872" s="7" t="s">
        <v>269</v>
      </c>
      <c r="B1872" s="8" t="s">
        <v>2751</v>
      </c>
      <c r="C1872" s="5" t="s">
        <v>2752</v>
      </c>
      <c r="D1872" s="5" t="s">
        <v>458</v>
      </c>
      <c r="E1872" s="5">
        <v>3</v>
      </c>
      <c r="F1872" s="33"/>
      <c r="G1872" s="37">
        <v>11</v>
      </c>
      <c r="H1872" s="42">
        <f t="shared" si="130"/>
        <v>0</v>
      </c>
      <c r="I1872" s="34">
        <f t="shared" si="129"/>
        <v>0</v>
      </c>
    </row>
    <row r="1873" spans="1:12" x14ac:dyDescent="0.25">
      <c r="A1873" s="7" t="s">
        <v>269</v>
      </c>
      <c r="B1873" s="8" t="s">
        <v>2753</v>
      </c>
      <c r="C1873" s="5" t="s">
        <v>2754</v>
      </c>
      <c r="D1873" s="5" t="s">
        <v>458</v>
      </c>
      <c r="E1873" s="5">
        <v>3</v>
      </c>
      <c r="F1873" s="33"/>
      <c r="G1873" s="37">
        <v>7.5</v>
      </c>
      <c r="H1873" s="42"/>
      <c r="I1873" s="34">
        <f t="shared" si="129"/>
        <v>0</v>
      </c>
    </row>
    <row r="1874" spans="1:12" x14ac:dyDescent="0.25">
      <c r="A1874" s="7" t="s">
        <v>269</v>
      </c>
      <c r="B1874" s="8" t="s">
        <v>2755</v>
      </c>
      <c r="C1874" s="5" t="s">
        <v>2756</v>
      </c>
      <c r="D1874" s="5" t="s">
        <v>458</v>
      </c>
      <c r="E1874" s="5">
        <v>3</v>
      </c>
      <c r="F1874" s="33"/>
      <c r="G1874" s="37">
        <v>11</v>
      </c>
      <c r="H1874" s="42">
        <f t="shared" ref="H1874:H1883" si="131">(F1874*G1874*0.58)/1.055</f>
        <v>0</v>
      </c>
      <c r="I1874" s="34">
        <f t="shared" si="129"/>
        <v>0</v>
      </c>
    </row>
    <row r="1875" spans="1:12" x14ac:dyDescent="0.25">
      <c r="A1875" s="7" t="s">
        <v>269</v>
      </c>
      <c r="B1875" s="8" t="s">
        <v>2757</v>
      </c>
      <c r="C1875" s="5" t="s">
        <v>2758</v>
      </c>
      <c r="D1875" s="5" t="s">
        <v>458</v>
      </c>
      <c r="E1875" s="5">
        <v>3</v>
      </c>
      <c r="F1875" s="33"/>
      <c r="G1875" s="37">
        <v>10</v>
      </c>
      <c r="H1875" s="42">
        <f t="shared" si="131"/>
        <v>0</v>
      </c>
      <c r="I1875" s="34">
        <f t="shared" si="129"/>
        <v>0</v>
      </c>
    </row>
    <row r="1876" spans="1:12" x14ac:dyDescent="0.25">
      <c r="A1876" s="7" t="s">
        <v>269</v>
      </c>
      <c r="B1876" s="8" t="s">
        <v>2759</v>
      </c>
      <c r="C1876" s="5" t="s">
        <v>2760</v>
      </c>
      <c r="D1876" s="5" t="s">
        <v>458</v>
      </c>
      <c r="E1876" s="5">
        <v>3</v>
      </c>
      <c r="F1876" s="33"/>
      <c r="G1876" s="37">
        <v>9</v>
      </c>
      <c r="H1876" s="42">
        <f t="shared" si="131"/>
        <v>0</v>
      </c>
      <c r="I1876" s="34">
        <f t="shared" si="129"/>
        <v>0</v>
      </c>
    </row>
    <row r="1877" spans="1:12" x14ac:dyDescent="0.25">
      <c r="A1877" s="7" t="s">
        <v>269</v>
      </c>
      <c r="B1877" s="8" t="s">
        <v>2761</v>
      </c>
      <c r="C1877" s="5" t="s">
        <v>2762</v>
      </c>
      <c r="D1877" s="5" t="s">
        <v>458</v>
      </c>
      <c r="E1877" s="5">
        <v>3</v>
      </c>
      <c r="F1877" s="33"/>
      <c r="G1877" s="37">
        <v>10</v>
      </c>
      <c r="H1877" s="42">
        <f t="shared" si="131"/>
        <v>0</v>
      </c>
      <c r="I1877" s="34">
        <f t="shared" si="129"/>
        <v>0</v>
      </c>
    </row>
    <row r="1878" spans="1:12" x14ac:dyDescent="0.25">
      <c r="A1878" s="7" t="s">
        <v>269</v>
      </c>
      <c r="B1878" s="8" t="s">
        <v>2763</v>
      </c>
      <c r="C1878" s="5" t="s">
        <v>2764</v>
      </c>
      <c r="D1878" s="5" t="s">
        <v>458</v>
      </c>
      <c r="E1878" s="5">
        <v>3</v>
      </c>
      <c r="F1878" s="33"/>
      <c r="G1878" s="37">
        <v>9.5</v>
      </c>
      <c r="H1878" s="42">
        <f t="shared" si="131"/>
        <v>0</v>
      </c>
      <c r="I1878" s="34">
        <f t="shared" si="129"/>
        <v>0</v>
      </c>
    </row>
    <row r="1879" spans="1:12" x14ac:dyDescent="0.25">
      <c r="A1879" s="7" t="s">
        <v>269</v>
      </c>
      <c r="B1879" s="8" t="s">
        <v>2763</v>
      </c>
      <c r="C1879" s="5" t="s">
        <v>2764</v>
      </c>
      <c r="D1879" s="5" t="s">
        <v>458</v>
      </c>
      <c r="E1879" s="5">
        <v>3</v>
      </c>
      <c r="F1879" s="33"/>
      <c r="G1879" s="37">
        <v>9.5</v>
      </c>
      <c r="H1879" s="42">
        <f t="shared" si="131"/>
        <v>0</v>
      </c>
      <c r="I1879" s="34">
        <f t="shared" si="129"/>
        <v>0</v>
      </c>
    </row>
    <row r="1880" spans="1:12" x14ac:dyDescent="0.25">
      <c r="A1880" s="7" t="s">
        <v>269</v>
      </c>
      <c r="B1880" s="8" t="s">
        <v>2763</v>
      </c>
      <c r="C1880" s="5" t="s">
        <v>2764</v>
      </c>
      <c r="D1880" s="5" t="s">
        <v>458</v>
      </c>
      <c r="E1880" s="5">
        <v>3</v>
      </c>
      <c r="F1880" s="33"/>
      <c r="G1880" s="37">
        <v>9.5</v>
      </c>
      <c r="H1880" s="42">
        <f t="shared" si="131"/>
        <v>0</v>
      </c>
      <c r="I1880" s="34">
        <f t="shared" si="129"/>
        <v>0</v>
      </c>
    </row>
    <row r="1881" spans="1:12" s="24" customFormat="1" x14ac:dyDescent="0.25">
      <c r="A1881" s="7" t="s">
        <v>269</v>
      </c>
      <c r="B1881" s="8" t="s">
        <v>2763</v>
      </c>
      <c r="C1881" s="5" t="s">
        <v>2764</v>
      </c>
      <c r="D1881" s="5" t="s">
        <v>458</v>
      </c>
      <c r="E1881" s="5">
        <v>3</v>
      </c>
      <c r="F1881" s="33"/>
      <c r="G1881" s="37">
        <v>9.5</v>
      </c>
      <c r="H1881" s="42">
        <f t="shared" si="131"/>
        <v>0</v>
      </c>
      <c r="I1881" s="34">
        <f t="shared" si="129"/>
        <v>0</v>
      </c>
      <c r="J1881"/>
      <c r="K1881"/>
      <c r="L1881"/>
    </row>
    <row r="1882" spans="1:12" s="24" customFormat="1" x14ac:dyDescent="0.25">
      <c r="A1882" s="7" t="s">
        <v>269</v>
      </c>
      <c r="B1882" s="8" t="s">
        <v>2763</v>
      </c>
      <c r="C1882" s="5" t="s">
        <v>2764</v>
      </c>
      <c r="D1882" s="5" t="s">
        <v>458</v>
      </c>
      <c r="E1882" s="5">
        <v>3</v>
      </c>
      <c r="F1882" s="33"/>
      <c r="G1882" s="37">
        <v>9.5</v>
      </c>
      <c r="H1882" s="42">
        <f t="shared" si="131"/>
        <v>0</v>
      </c>
      <c r="I1882" s="34">
        <f t="shared" si="129"/>
        <v>0</v>
      </c>
      <c r="J1882"/>
      <c r="K1882"/>
      <c r="L1882"/>
    </row>
    <row r="1883" spans="1:12" s="24" customFormat="1" x14ac:dyDescent="0.25">
      <c r="A1883" s="7" t="s">
        <v>269</v>
      </c>
      <c r="B1883" s="8" t="s">
        <v>2763</v>
      </c>
      <c r="C1883" s="5" t="s">
        <v>2764</v>
      </c>
      <c r="D1883" s="5" t="s">
        <v>458</v>
      </c>
      <c r="E1883" s="5">
        <v>3</v>
      </c>
      <c r="F1883" s="33"/>
      <c r="G1883" s="37">
        <v>9.5</v>
      </c>
      <c r="H1883" s="42">
        <f t="shared" si="131"/>
        <v>0</v>
      </c>
      <c r="I1883" s="34">
        <f t="shared" si="129"/>
        <v>0</v>
      </c>
      <c r="J1883"/>
      <c r="K1883"/>
      <c r="L1883"/>
    </row>
    <row r="1884" spans="1:12" s="24" customFormat="1" x14ac:dyDescent="0.25">
      <c r="A1884" s="7" t="s">
        <v>269</v>
      </c>
      <c r="B1884" s="8" t="s">
        <v>2765</v>
      </c>
      <c r="C1884" s="5" t="s">
        <v>2766</v>
      </c>
      <c r="D1884" s="5" t="s">
        <v>458</v>
      </c>
      <c r="E1884" s="5">
        <v>3</v>
      </c>
      <c r="F1884" s="33"/>
      <c r="G1884" s="37">
        <v>7.5</v>
      </c>
      <c r="H1884" s="42"/>
      <c r="I1884" s="34">
        <f t="shared" si="129"/>
        <v>0</v>
      </c>
      <c r="J1884"/>
      <c r="K1884"/>
      <c r="L1884"/>
    </row>
    <row r="1885" spans="1:12" x14ac:dyDescent="0.25">
      <c r="A1885" s="1" t="s">
        <v>1277</v>
      </c>
      <c r="B1885" s="6" t="s">
        <v>2770</v>
      </c>
      <c r="C1885" t="s">
        <v>2771</v>
      </c>
      <c r="D1885" t="s">
        <v>425</v>
      </c>
      <c r="E1885">
        <v>9</v>
      </c>
      <c r="F1885" s="34"/>
      <c r="G1885" s="10">
        <v>5</v>
      </c>
      <c r="H1885" s="43"/>
      <c r="I1885" s="34">
        <f t="shared" ref="I1885:I1905" si="132">F1885*G1885*0.91</f>
        <v>0</v>
      </c>
      <c r="J1885" s="2"/>
      <c r="K1885" s="2"/>
      <c r="L1885" s="23"/>
    </row>
    <row r="1886" spans="1:12" x14ac:dyDescent="0.25">
      <c r="A1886" s="1" t="s">
        <v>1277</v>
      </c>
      <c r="B1886" s="6" t="s">
        <v>497</v>
      </c>
      <c r="C1886" t="s">
        <v>496</v>
      </c>
      <c r="D1886" t="s">
        <v>425</v>
      </c>
      <c r="E1886">
        <v>9</v>
      </c>
      <c r="F1886" s="34"/>
      <c r="G1886" s="10">
        <v>5</v>
      </c>
      <c r="H1886" s="43">
        <f>(F1886*G1886*0.5)/1.055</f>
        <v>0</v>
      </c>
      <c r="I1886" s="34">
        <f t="shared" si="132"/>
        <v>0</v>
      </c>
      <c r="J1886" s="2"/>
      <c r="K1886" s="2"/>
      <c r="L1886" s="2"/>
    </row>
    <row r="1887" spans="1:12" x14ac:dyDescent="0.25">
      <c r="A1887" s="1" t="s">
        <v>1277</v>
      </c>
      <c r="B1887" s="6" t="s">
        <v>2772</v>
      </c>
      <c r="C1887" t="s">
        <v>2773</v>
      </c>
      <c r="D1887" t="s">
        <v>425</v>
      </c>
      <c r="E1887">
        <v>9</v>
      </c>
      <c r="F1887" s="34"/>
      <c r="G1887" s="10">
        <v>5</v>
      </c>
      <c r="H1887" s="43"/>
      <c r="I1887" s="34">
        <f t="shared" si="132"/>
        <v>0</v>
      </c>
      <c r="K1887" s="2"/>
      <c r="L1887" s="2"/>
    </row>
    <row r="1888" spans="1:12" x14ac:dyDescent="0.25">
      <c r="A1888" s="1" t="s">
        <v>1277</v>
      </c>
      <c r="B1888" s="6" t="s">
        <v>2774</v>
      </c>
      <c r="C1888" t="s">
        <v>2775</v>
      </c>
      <c r="D1888" t="s">
        <v>425</v>
      </c>
      <c r="E1888">
        <v>9</v>
      </c>
      <c r="F1888" s="34"/>
      <c r="G1888" s="10">
        <v>5</v>
      </c>
      <c r="H1888" s="43"/>
      <c r="I1888" s="34">
        <f t="shared" si="132"/>
        <v>0</v>
      </c>
      <c r="J1888" s="2"/>
      <c r="K1888" s="2"/>
      <c r="L1888" s="2"/>
    </row>
    <row r="1889" spans="1:12" x14ac:dyDescent="0.25">
      <c r="A1889" s="1" t="s">
        <v>1277</v>
      </c>
      <c r="B1889" s="6" t="s">
        <v>501</v>
      </c>
      <c r="C1889" t="s">
        <v>502</v>
      </c>
      <c r="D1889" t="s">
        <v>425</v>
      </c>
      <c r="E1889">
        <v>9</v>
      </c>
      <c r="F1889" s="34"/>
      <c r="G1889" s="10">
        <v>5</v>
      </c>
      <c r="H1889" s="43">
        <f>(F1889*G1889*0.5)/1.055</f>
        <v>0</v>
      </c>
      <c r="I1889" s="34">
        <f t="shared" si="132"/>
        <v>0</v>
      </c>
      <c r="J1889" s="5"/>
      <c r="K1889" s="5"/>
      <c r="L1889" s="2"/>
    </row>
    <row r="1890" spans="1:12" x14ac:dyDescent="0.25">
      <c r="A1890" s="1" t="s">
        <v>1277</v>
      </c>
      <c r="B1890" s="6" t="s">
        <v>2776</v>
      </c>
      <c r="C1890" t="s">
        <v>2777</v>
      </c>
      <c r="D1890" t="s">
        <v>425</v>
      </c>
      <c r="E1890">
        <v>9</v>
      </c>
      <c r="F1890" s="34"/>
      <c r="G1890" s="10">
        <v>5</v>
      </c>
      <c r="H1890" s="43"/>
      <c r="I1890" s="34">
        <f t="shared" si="132"/>
        <v>0</v>
      </c>
      <c r="J1890" s="2"/>
      <c r="K1890" s="5"/>
      <c r="L1890" s="2"/>
    </row>
    <row r="1891" spans="1:12" x14ac:dyDescent="0.25">
      <c r="A1891" s="1" t="s">
        <v>1277</v>
      </c>
      <c r="B1891" s="6" t="s">
        <v>3406</v>
      </c>
      <c r="C1891" t="s">
        <v>3407</v>
      </c>
      <c r="D1891" t="s">
        <v>425</v>
      </c>
      <c r="E1891">
        <v>6</v>
      </c>
      <c r="F1891" s="34"/>
      <c r="G1891" s="10">
        <v>10</v>
      </c>
      <c r="H1891" s="43"/>
      <c r="I1891" s="34">
        <f t="shared" si="132"/>
        <v>0</v>
      </c>
      <c r="J1891" s="2"/>
      <c r="K1891" s="2"/>
      <c r="L1891" s="5"/>
    </row>
    <row r="1892" spans="1:12" x14ac:dyDescent="0.25">
      <c r="A1892" s="1" t="s">
        <v>1277</v>
      </c>
      <c r="B1892" s="6" t="s">
        <v>2778</v>
      </c>
      <c r="C1892" t="s">
        <v>2779</v>
      </c>
      <c r="D1892" t="s">
        <v>425</v>
      </c>
      <c r="E1892">
        <v>9</v>
      </c>
      <c r="F1892" s="34"/>
      <c r="G1892" s="10">
        <v>12.5</v>
      </c>
      <c r="H1892" s="43"/>
      <c r="I1892" s="34">
        <f t="shared" si="132"/>
        <v>0</v>
      </c>
      <c r="J1892" s="5"/>
      <c r="K1892" s="2"/>
      <c r="L1892" s="5"/>
    </row>
    <row r="1893" spans="1:12" x14ac:dyDescent="0.25">
      <c r="A1893" s="1" t="s">
        <v>1277</v>
      </c>
      <c r="B1893" s="6" t="s">
        <v>2780</v>
      </c>
      <c r="C1893" t="s">
        <v>2781</v>
      </c>
      <c r="D1893" t="s">
        <v>425</v>
      </c>
      <c r="E1893">
        <v>9</v>
      </c>
      <c r="F1893" s="34"/>
      <c r="G1893" s="10">
        <v>12.5</v>
      </c>
      <c r="H1893" s="43"/>
      <c r="I1893" s="34">
        <f t="shared" si="132"/>
        <v>0</v>
      </c>
      <c r="K1893" s="2"/>
      <c r="L1893" s="2"/>
    </row>
    <row r="1894" spans="1:12" x14ac:dyDescent="0.25">
      <c r="A1894" s="1" t="s">
        <v>1277</v>
      </c>
      <c r="B1894" s="6" t="s">
        <v>2782</v>
      </c>
      <c r="C1894" t="s">
        <v>2783</v>
      </c>
      <c r="D1894" t="s">
        <v>425</v>
      </c>
      <c r="E1894">
        <v>3</v>
      </c>
      <c r="F1894" s="34"/>
      <c r="G1894" s="10">
        <v>5</v>
      </c>
      <c r="H1894" s="43">
        <f>(F1894*G1894*0.5)/1.055</f>
        <v>0</v>
      </c>
      <c r="I1894" s="34">
        <f t="shared" si="132"/>
        <v>0</v>
      </c>
      <c r="K1894" s="2"/>
      <c r="L1894" s="2"/>
    </row>
    <row r="1895" spans="1:12" x14ac:dyDescent="0.25">
      <c r="A1895" s="1" t="s">
        <v>1277</v>
      </c>
      <c r="B1895" s="6" t="s">
        <v>1631</v>
      </c>
      <c r="C1895" t="s">
        <v>1632</v>
      </c>
      <c r="D1895" t="s">
        <v>425</v>
      </c>
      <c r="E1895">
        <v>3</v>
      </c>
      <c r="F1895" s="34"/>
      <c r="G1895" s="10">
        <v>5</v>
      </c>
      <c r="H1895" s="43">
        <f>(F1895*G1895*0.4)/1.055</f>
        <v>0</v>
      </c>
      <c r="I1895" s="34">
        <f t="shared" si="132"/>
        <v>0</v>
      </c>
      <c r="J1895" s="2"/>
      <c r="K1895" s="2"/>
      <c r="L1895" s="2"/>
    </row>
    <row r="1896" spans="1:12" x14ac:dyDescent="0.25">
      <c r="A1896" s="1" t="s">
        <v>1277</v>
      </c>
      <c r="B1896" s="6" t="s">
        <v>2784</v>
      </c>
      <c r="C1896" t="s">
        <v>2785</v>
      </c>
      <c r="D1896" t="s">
        <v>425</v>
      </c>
      <c r="E1896">
        <v>3</v>
      </c>
      <c r="F1896" s="34"/>
      <c r="G1896" s="10">
        <v>5</v>
      </c>
      <c r="H1896" s="43">
        <f>(F1896*G1896*0.5)/1.055</f>
        <v>0</v>
      </c>
      <c r="I1896" s="34">
        <f t="shared" si="132"/>
        <v>0</v>
      </c>
      <c r="K1896" s="2"/>
      <c r="L1896" s="2"/>
    </row>
    <row r="1897" spans="1:12" x14ac:dyDescent="0.25">
      <c r="A1897" s="1" t="s">
        <v>1277</v>
      </c>
      <c r="B1897" s="6" t="s">
        <v>2786</v>
      </c>
      <c r="C1897" t="s">
        <v>2787</v>
      </c>
      <c r="D1897" t="s">
        <v>425</v>
      </c>
      <c r="E1897">
        <v>3</v>
      </c>
      <c r="F1897" s="34"/>
      <c r="G1897" s="10">
        <v>5</v>
      </c>
      <c r="H1897" s="43">
        <f>(F1897*G1897*0.5)/1.055</f>
        <v>0</v>
      </c>
      <c r="I1897" s="34">
        <f t="shared" si="132"/>
        <v>0</v>
      </c>
      <c r="K1897" s="2"/>
      <c r="L1897" s="2"/>
    </row>
    <row r="1898" spans="1:12" x14ac:dyDescent="0.25">
      <c r="A1898" s="1" t="s">
        <v>1277</v>
      </c>
      <c r="B1898" s="6" t="s">
        <v>1633</v>
      </c>
      <c r="C1898" t="s">
        <v>1634</v>
      </c>
      <c r="D1898" t="s">
        <v>425</v>
      </c>
      <c r="E1898">
        <v>3</v>
      </c>
      <c r="F1898" s="34"/>
      <c r="G1898" s="10">
        <v>5</v>
      </c>
      <c r="H1898" s="43">
        <f>(F1898*G1898*0.4)/1.055</f>
        <v>0</v>
      </c>
      <c r="I1898" s="34">
        <f t="shared" si="132"/>
        <v>0</v>
      </c>
      <c r="J1898" s="2"/>
      <c r="K1898" s="2"/>
      <c r="L1898" s="2"/>
    </row>
    <row r="1899" spans="1:12" x14ac:dyDescent="0.25">
      <c r="A1899" s="1" t="s">
        <v>1277</v>
      </c>
      <c r="B1899" s="6" t="s">
        <v>2788</v>
      </c>
      <c r="C1899" t="s">
        <v>2789</v>
      </c>
      <c r="D1899" t="s">
        <v>425</v>
      </c>
      <c r="E1899">
        <v>3</v>
      </c>
      <c r="F1899" s="34"/>
      <c r="G1899" s="10">
        <v>5</v>
      </c>
      <c r="H1899" s="43">
        <f>(F1899*G1899*0.5)/1.055</f>
        <v>0</v>
      </c>
      <c r="I1899" s="34">
        <f t="shared" si="132"/>
        <v>0</v>
      </c>
      <c r="J1899" s="2"/>
      <c r="K1899" s="2"/>
      <c r="L1899" s="2"/>
    </row>
    <row r="1900" spans="1:12" x14ac:dyDescent="0.25">
      <c r="A1900" s="3" t="s">
        <v>1277</v>
      </c>
      <c r="B1900" s="4" t="s">
        <v>459</v>
      </c>
      <c r="C1900" s="2" t="s">
        <v>460</v>
      </c>
      <c r="D1900" s="2" t="s">
        <v>425</v>
      </c>
      <c r="E1900" s="2">
        <v>9</v>
      </c>
      <c r="F1900" s="32"/>
      <c r="G1900" s="17">
        <v>12</v>
      </c>
      <c r="H1900" s="41">
        <f>(F1900*G1900*0.25)/1.055</f>
        <v>0</v>
      </c>
      <c r="I1900" s="34">
        <f t="shared" si="132"/>
        <v>0</v>
      </c>
      <c r="J1900" s="2"/>
      <c r="K1900" s="23"/>
      <c r="L1900" s="2"/>
    </row>
    <row r="1901" spans="1:12" x14ac:dyDescent="0.25">
      <c r="A1901" s="1" t="s">
        <v>1277</v>
      </c>
      <c r="B1901" s="6" t="s">
        <v>2790</v>
      </c>
      <c r="C1901" t="s">
        <v>2791</v>
      </c>
      <c r="D1901" t="s">
        <v>458</v>
      </c>
      <c r="E1901">
        <v>2</v>
      </c>
      <c r="F1901" s="34"/>
      <c r="G1901" s="10">
        <v>7.95</v>
      </c>
      <c r="H1901" s="43"/>
      <c r="I1901" s="34">
        <f t="shared" si="132"/>
        <v>0</v>
      </c>
      <c r="J1901" s="2"/>
    </row>
    <row r="1902" spans="1:12" x14ac:dyDescent="0.25">
      <c r="A1902" s="25" t="s">
        <v>1277</v>
      </c>
      <c r="B1902" s="27" t="s">
        <v>3237</v>
      </c>
      <c r="C1902" s="24" t="s">
        <v>1052</v>
      </c>
      <c r="D1902" s="24" t="s">
        <v>458</v>
      </c>
      <c r="E1902" s="24">
        <v>5</v>
      </c>
      <c r="F1902" s="35"/>
      <c r="G1902" s="38">
        <v>20</v>
      </c>
      <c r="H1902" s="44">
        <f>(F1902*G1902*0.25)/1.055</f>
        <v>0</v>
      </c>
      <c r="I1902" s="35">
        <f t="shared" si="132"/>
        <v>0</v>
      </c>
      <c r="J1902" s="23"/>
      <c r="K1902" s="24"/>
    </row>
    <row r="1903" spans="1:12" x14ac:dyDescent="0.25">
      <c r="A1903" s="1" t="s">
        <v>1277</v>
      </c>
      <c r="B1903" s="6" t="s">
        <v>2792</v>
      </c>
      <c r="C1903" t="s">
        <v>2793</v>
      </c>
      <c r="D1903" t="s">
        <v>425</v>
      </c>
      <c r="E1903">
        <v>6</v>
      </c>
      <c r="F1903" s="34"/>
      <c r="G1903" s="10">
        <v>10</v>
      </c>
      <c r="H1903" s="43">
        <f>(F1903*G1903*0.5)/1.055</f>
        <v>0</v>
      </c>
      <c r="I1903" s="34">
        <f t="shared" si="132"/>
        <v>0</v>
      </c>
      <c r="L1903" s="24"/>
    </row>
    <row r="1904" spans="1:12" x14ac:dyDescent="0.25">
      <c r="A1904" s="1" t="s">
        <v>1277</v>
      </c>
      <c r="B1904" s="6" t="s">
        <v>488</v>
      </c>
      <c r="C1904" t="s">
        <v>489</v>
      </c>
      <c r="D1904" t="s">
        <v>425</v>
      </c>
      <c r="E1904">
        <v>6</v>
      </c>
      <c r="F1904" s="34"/>
      <c r="G1904" s="10">
        <v>10</v>
      </c>
      <c r="H1904" s="43">
        <f>(F1904*G1904*0.4)/1.055</f>
        <v>0</v>
      </c>
      <c r="I1904" s="34">
        <f t="shared" si="132"/>
        <v>0</v>
      </c>
    </row>
    <row r="1905" spans="1:10" x14ac:dyDescent="0.25">
      <c r="A1905" s="1" t="s">
        <v>1277</v>
      </c>
      <c r="B1905" s="6" t="s">
        <v>2795</v>
      </c>
      <c r="C1905" t="s">
        <v>2796</v>
      </c>
      <c r="D1905" t="s">
        <v>458</v>
      </c>
      <c r="E1905">
        <v>2</v>
      </c>
      <c r="F1905" s="34"/>
      <c r="G1905" s="10">
        <v>7.95</v>
      </c>
      <c r="H1905" s="43"/>
      <c r="I1905" s="34">
        <f t="shared" si="132"/>
        <v>0</v>
      </c>
    </row>
    <row r="1906" spans="1:10" x14ac:dyDescent="0.25">
      <c r="A1906" s="1" t="s">
        <v>1277</v>
      </c>
      <c r="B1906" s="6" t="s">
        <v>2797</v>
      </c>
      <c r="C1906" t="s">
        <v>2798</v>
      </c>
      <c r="D1906" t="s">
        <v>425</v>
      </c>
      <c r="E1906">
        <v>9</v>
      </c>
      <c r="F1906" s="34"/>
      <c r="G1906" s="10">
        <v>12.95</v>
      </c>
      <c r="H1906" s="43"/>
      <c r="I1906" s="34">
        <f t="shared" ref="I1906:I1936" si="133">F1906*G1906*0.91</f>
        <v>0</v>
      </c>
    </row>
    <row r="1907" spans="1:10" x14ac:dyDescent="0.25">
      <c r="A1907" s="1" t="s">
        <v>1277</v>
      </c>
      <c r="B1907" s="6" t="s">
        <v>3723</v>
      </c>
      <c r="C1907" t="s">
        <v>3724</v>
      </c>
      <c r="D1907" t="s">
        <v>458</v>
      </c>
      <c r="E1907">
        <v>3</v>
      </c>
      <c r="F1907" s="34"/>
      <c r="G1907" s="10">
        <v>7.95</v>
      </c>
      <c r="H1907" s="43">
        <f>(F1907*G1907*0.5)/1.055</f>
        <v>0</v>
      </c>
      <c r="I1907" s="34">
        <f t="shared" si="133"/>
        <v>0</v>
      </c>
    </row>
    <row r="1908" spans="1:10" x14ac:dyDescent="0.25">
      <c r="A1908" s="1" t="s">
        <v>1277</v>
      </c>
      <c r="B1908" s="6" t="s">
        <v>482</v>
      </c>
      <c r="C1908" t="s">
        <v>2799</v>
      </c>
      <c r="D1908" t="s">
        <v>2800</v>
      </c>
      <c r="E1908">
        <v>3</v>
      </c>
      <c r="F1908" s="34"/>
      <c r="G1908" s="10">
        <v>5.95</v>
      </c>
      <c r="H1908" s="43">
        <f>(F1908*G1908*0.5)/1.055</f>
        <v>0</v>
      </c>
      <c r="I1908" s="34">
        <f t="shared" si="133"/>
        <v>0</v>
      </c>
    </row>
    <row r="1909" spans="1:10" x14ac:dyDescent="0.25">
      <c r="A1909" s="1" t="s">
        <v>1277</v>
      </c>
      <c r="B1909" s="6" t="s">
        <v>197</v>
      </c>
      <c r="C1909" t="s">
        <v>198</v>
      </c>
      <c r="D1909" t="s">
        <v>458</v>
      </c>
      <c r="E1909">
        <v>6</v>
      </c>
      <c r="F1909" s="34"/>
      <c r="G1909" s="10">
        <v>4.95</v>
      </c>
      <c r="H1909" s="43">
        <f>(F1909*G1909*0.4)/1.055</f>
        <v>0</v>
      </c>
      <c r="I1909" s="34">
        <f t="shared" si="133"/>
        <v>0</v>
      </c>
    </row>
    <row r="1910" spans="1:10" x14ac:dyDescent="0.25">
      <c r="A1910" s="1" t="s">
        <v>1277</v>
      </c>
      <c r="B1910" s="6" t="s">
        <v>486</v>
      </c>
      <c r="C1910" t="s">
        <v>487</v>
      </c>
      <c r="D1910" t="s">
        <v>425</v>
      </c>
      <c r="E1910">
        <v>6</v>
      </c>
      <c r="F1910" s="34"/>
      <c r="G1910" s="10">
        <v>12.95</v>
      </c>
      <c r="H1910" s="43">
        <f>(F1910*G1910*0.4)/1.055</f>
        <v>0</v>
      </c>
      <c r="I1910" s="34">
        <f t="shared" si="133"/>
        <v>0</v>
      </c>
    </row>
    <row r="1911" spans="1:10" x14ac:dyDescent="0.25">
      <c r="A1911" s="1" t="s">
        <v>1277</v>
      </c>
      <c r="B1911" s="6" t="s">
        <v>2801</v>
      </c>
      <c r="C1911" t="s">
        <v>2802</v>
      </c>
      <c r="D1911" t="s">
        <v>458</v>
      </c>
      <c r="E1911">
        <v>6</v>
      </c>
      <c r="F1911" s="34"/>
      <c r="G1911" s="10">
        <v>9.9499999999999993</v>
      </c>
      <c r="H1911" s="43">
        <f>(F1911*G1911*0.5)/1.055</f>
        <v>0</v>
      </c>
      <c r="I1911" s="34">
        <f t="shared" si="133"/>
        <v>0</v>
      </c>
    </row>
    <row r="1912" spans="1:10" x14ac:dyDescent="0.25">
      <c r="A1912" s="1" t="s">
        <v>1277</v>
      </c>
      <c r="B1912" s="6" t="s">
        <v>327</v>
      </c>
      <c r="C1912" t="s">
        <v>328</v>
      </c>
      <c r="D1912" t="s">
        <v>425</v>
      </c>
      <c r="E1912">
        <v>9</v>
      </c>
      <c r="F1912" s="34"/>
      <c r="G1912" s="10">
        <v>12</v>
      </c>
      <c r="H1912" s="43">
        <f>(F1912*G1912*0.4)/1.055</f>
        <v>0</v>
      </c>
      <c r="I1912" s="34">
        <f t="shared" si="133"/>
        <v>0</v>
      </c>
    </row>
    <row r="1913" spans="1:10" x14ac:dyDescent="0.25">
      <c r="A1913" s="1" t="s">
        <v>1277</v>
      </c>
      <c r="B1913" s="6" t="s">
        <v>2803</v>
      </c>
      <c r="C1913" t="s">
        <v>988</v>
      </c>
      <c r="D1913" t="s">
        <v>425</v>
      </c>
      <c r="E1913">
        <v>6</v>
      </c>
      <c r="F1913" s="34"/>
      <c r="G1913" s="10">
        <v>6.95</v>
      </c>
      <c r="H1913" s="43">
        <f>(F1913*G1913*0.5)/1.055</f>
        <v>0</v>
      </c>
      <c r="I1913" s="34">
        <f t="shared" si="133"/>
        <v>0</v>
      </c>
    </row>
    <row r="1914" spans="1:10" x14ac:dyDescent="0.25">
      <c r="A1914" s="1" t="s">
        <v>1277</v>
      </c>
      <c r="B1914" s="6" t="s">
        <v>484</v>
      </c>
      <c r="C1914" t="s">
        <v>485</v>
      </c>
      <c r="D1914" t="s">
        <v>425</v>
      </c>
      <c r="E1914">
        <v>6</v>
      </c>
      <c r="F1914" s="34"/>
      <c r="G1914" s="10">
        <v>12.95</v>
      </c>
      <c r="H1914" s="43">
        <f>(F1914*G1914*0.4)/1.055</f>
        <v>0</v>
      </c>
      <c r="I1914" s="34">
        <f t="shared" si="133"/>
        <v>0</v>
      </c>
    </row>
    <row r="1915" spans="1:10" x14ac:dyDescent="0.25">
      <c r="A1915" s="1" t="s">
        <v>1277</v>
      </c>
      <c r="B1915" s="6" t="s">
        <v>2804</v>
      </c>
      <c r="C1915" t="s">
        <v>2805</v>
      </c>
      <c r="D1915" t="s">
        <v>458</v>
      </c>
      <c r="E1915">
        <v>3</v>
      </c>
      <c r="F1915" s="34"/>
      <c r="G1915" s="10">
        <v>12</v>
      </c>
      <c r="H1915" s="43">
        <f>(F1915*G1915*0.5)/1.055</f>
        <v>0</v>
      </c>
      <c r="I1915" s="34">
        <f t="shared" si="133"/>
        <v>0</v>
      </c>
    </row>
    <row r="1916" spans="1:10" x14ac:dyDescent="0.25">
      <c r="A1916" s="1" t="s">
        <v>1277</v>
      </c>
      <c r="B1916" s="6" t="s">
        <v>2806</v>
      </c>
      <c r="C1916" t="s">
        <v>2807</v>
      </c>
      <c r="D1916" t="s">
        <v>425</v>
      </c>
      <c r="E1916">
        <v>6</v>
      </c>
      <c r="F1916" s="34"/>
      <c r="G1916" s="10">
        <v>6.95</v>
      </c>
      <c r="H1916" s="43">
        <f>(F1916*G1916*0.5)/1.055</f>
        <v>0</v>
      </c>
      <c r="I1916" s="34">
        <f t="shared" si="133"/>
        <v>0</v>
      </c>
      <c r="J1916" s="2"/>
    </row>
    <row r="1917" spans="1:10" x14ac:dyDescent="0.25">
      <c r="A1917" s="1" t="s">
        <v>1277</v>
      </c>
      <c r="B1917" s="6" t="s">
        <v>2808</v>
      </c>
      <c r="C1917" t="s">
        <v>2809</v>
      </c>
      <c r="D1917" t="s">
        <v>425</v>
      </c>
      <c r="E1917">
        <v>6</v>
      </c>
      <c r="F1917" s="34"/>
      <c r="G1917" s="10">
        <v>12.95</v>
      </c>
      <c r="H1917" s="43">
        <f>(F1917*G1917*0.5)/1.055</f>
        <v>0</v>
      </c>
      <c r="I1917" s="34">
        <f t="shared" si="133"/>
        <v>0</v>
      </c>
    </row>
    <row r="1918" spans="1:10" x14ac:dyDescent="0.25">
      <c r="A1918" s="1" t="s">
        <v>1277</v>
      </c>
      <c r="B1918" s="6" t="s">
        <v>492</v>
      </c>
      <c r="C1918" t="s">
        <v>493</v>
      </c>
      <c r="D1918" t="s">
        <v>425</v>
      </c>
      <c r="E1918">
        <v>3</v>
      </c>
      <c r="F1918" s="34"/>
      <c r="G1918" s="10">
        <v>5</v>
      </c>
      <c r="H1918" s="43">
        <f>(F1918*G1918*0.67)/1.055</f>
        <v>0</v>
      </c>
      <c r="I1918" s="34">
        <f t="shared" si="133"/>
        <v>0</v>
      </c>
    </row>
    <row r="1919" spans="1:10" x14ac:dyDescent="0.25">
      <c r="A1919" s="1" t="s">
        <v>1277</v>
      </c>
      <c r="B1919" s="6" t="s">
        <v>199</v>
      </c>
      <c r="C1919" t="s">
        <v>200</v>
      </c>
      <c r="D1919" t="s">
        <v>458</v>
      </c>
      <c r="E1919">
        <v>6</v>
      </c>
      <c r="F1919" s="34"/>
      <c r="G1919" s="10">
        <v>4.95</v>
      </c>
      <c r="H1919" s="43">
        <f>(F1919*G1919*0.4)/1.055</f>
        <v>0</v>
      </c>
      <c r="I1919" s="34">
        <f t="shared" si="133"/>
        <v>0</v>
      </c>
    </row>
    <row r="1920" spans="1:10" x14ac:dyDescent="0.25">
      <c r="A1920" s="1" t="s">
        <v>1277</v>
      </c>
      <c r="B1920" s="6" t="s">
        <v>540</v>
      </c>
      <c r="C1920" t="s">
        <v>541</v>
      </c>
      <c r="D1920" t="s">
        <v>425</v>
      </c>
      <c r="E1920">
        <v>6</v>
      </c>
      <c r="F1920" s="34"/>
      <c r="G1920" s="10">
        <v>15.95</v>
      </c>
      <c r="H1920" s="43">
        <f>(F1920*G1920*0.4)/1.055</f>
        <v>0</v>
      </c>
      <c r="I1920" s="34">
        <f t="shared" si="133"/>
        <v>0</v>
      </c>
    </row>
    <row r="1921" spans="1:12" x14ac:dyDescent="0.25">
      <c r="A1921" s="1" t="s">
        <v>1277</v>
      </c>
      <c r="B1921" s="6" t="s">
        <v>498</v>
      </c>
      <c r="C1921" t="s">
        <v>499</v>
      </c>
      <c r="D1921" t="s">
        <v>425</v>
      </c>
      <c r="E1921">
        <v>10</v>
      </c>
      <c r="F1921" s="34"/>
      <c r="G1921" s="10">
        <v>9.9499999999999993</v>
      </c>
      <c r="H1921" s="43">
        <f t="shared" ref="H1921:H1928" si="134">(F1921*G1921*0.5)/1.055</f>
        <v>0</v>
      </c>
      <c r="I1921" s="34">
        <f t="shared" si="133"/>
        <v>0</v>
      </c>
    </row>
    <row r="1922" spans="1:12" x14ac:dyDescent="0.25">
      <c r="A1922" s="1" t="s">
        <v>1277</v>
      </c>
      <c r="B1922" s="6" t="s">
        <v>2810</v>
      </c>
      <c r="C1922" t="s">
        <v>2811</v>
      </c>
      <c r="D1922" t="s">
        <v>425</v>
      </c>
      <c r="E1922">
        <v>6</v>
      </c>
      <c r="F1922" s="34"/>
      <c r="G1922" s="10">
        <v>5</v>
      </c>
      <c r="H1922" s="43">
        <f t="shared" si="134"/>
        <v>0</v>
      </c>
      <c r="I1922" s="34">
        <f t="shared" si="133"/>
        <v>0</v>
      </c>
    </row>
    <row r="1923" spans="1:12" x14ac:dyDescent="0.25">
      <c r="A1923" s="1" t="s">
        <v>1277</v>
      </c>
      <c r="B1923" s="6" t="s">
        <v>2812</v>
      </c>
      <c r="C1923" t="s">
        <v>2813</v>
      </c>
      <c r="D1923" t="s">
        <v>425</v>
      </c>
      <c r="E1923">
        <v>6</v>
      </c>
      <c r="F1923" s="34"/>
      <c r="G1923" s="10">
        <v>5</v>
      </c>
      <c r="H1923" s="43">
        <f t="shared" si="134"/>
        <v>0</v>
      </c>
      <c r="I1923" s="34">
        <f t="shared" si="133"/>
        <v>0</v>
      </c>
      <c r="K1923" s="2"/>
    </row>
    <row r="1924" spans="1:12" x14ac:dyDescent="0.25">
      <c r="A1924" s="1" t="s">
        <v>1277</v>
      </c>
      <c r="B1924" s="6" t="s">
        <v>2814</v>
      </c>
      <c r="C1924" t="s">
        <v>2815</v>
      </c>
      <c r="D1924" t="s">
        <v>425</v>
      </c>
      <c r="E1924">
        <v>6</v>
      </c>
      <c r="F1924" s="34"/>
      <c r="G1924" s="10">
        <v>5</v>
      </c>
      <c r="H1924" s="43">
        <f t="shared" si="134"/>
        <v>0</v>
      </c>
      <c r="I1924" s="34">
        <f t="shared" si="133"/>
        <v>0</v>
      </c>
      <c r="K1924" s="2"/>
      <c r="L1924" s="2"/>
    </row>
    <row r="1925" spans="1:12" x14ac:dyDescent="0.25">
      <c r="A1925" s="1" t="s">
        <v>1277</v>
      </c>
      <c r="B1925" s="6" t="s">
        <v>2816</v>
      </c>
      <c r="C1925" t="s">
        <v>2817</v>
      </c>
      <c r="D1925" t="s">
        <v>425</v>
      </c>
      <c r="E1925">
        <v>6</v>
      </c>
      <c r="F1925" s="34"/>
      <c r="G1925" s="10">
        <v>5</v>
      </c>
      <c r="H1925" s="43">
        <f t="shared" si="134"/>
        <v>0</v>
      </c>
      <c r="I1925" s="34">
        <f t="shared" si="133"/>
        <v>0</v>
      </c>
      <c r="L1925" s="2"/>
    </row>
    <row r="1926" spans="1:12" x14ac:dyDescent="0.25">
      <c r="A1926" s="1" t="s">
        <v>1277</v>
      </c>
      <c r="B1926" s="6" t="s">
        <v>2818</v>
      </c>
      <c r="C1926" t="s">
        <v>2819</v>
      </c>
      <c r="D1926" t="s">
        <v>425</v>
      </c>
      <c r="E1926">
        <v>6</v>
      </c>
      <c r="F1926" s="34"/>
      <c r="G1926" s="10">
        <v>5</v>
      </c>
      <c r="H1926" s="43">
        <f t="shared" si="134"/>
        <v>0</v>
      </c>
      <c r="I1926" s="34">
        <f t="shared" si="133"/>
        <v>0</v>
      </c>
    </row>
    <row r="1927" spans="1:12" x14ac:dyDescent="0.25">
      <c r="A1927" s="1" t="s">
        <v>1277</v>
      </c>
      <c r="B1927" s="6" t="s">
        <v>507</v>
      </c>
      <c r="C1927" t="s">
        <v>508</v>
      </c>
      <c r="D1927" t="s">
        <v>425</v>
      </c>
      <c r="E1927">
        <v>6</v>
      </c>
      <c r="F1927" s="34"/>
      <c r="G1927" s="10">
        <v>5</v>
      </c>
      <c r="H1927" s="43">
        <f t="shared" si="134"/>
        <v>0</v>
      </c>
      <c r="I1927" s="34">
        <f t="shared" si="133"/>
        <v>0</v>
      </c>
    </row>
    <row r="1928" spans="1:12" x14ac:dyDescent="0.25">
      <c r="A1928" s="1" t="s">
        <v>1277</v>
      </c>
      <c r="B1928" s="6" t="s">
        <v>2820</v>
      </c>
      <c r="C1928" t="s">
        <v>2821</v>
      </c>
      <c r="D1928" t="s">
        <v>425</v>
      </c>
      <c r="E1928">
        <v>6</v>
      </c>
      <c r="F1928" s="34"/>
      <c r="G1928" s="10">
        <v>5</v>
      </c>
      <c r="H1928" s="43">
        <f t="shared" si="134"/>
        <v>0</v>
      </c>
      <c r="I1928" s="34">
        <f t="shared" si="133"/>
        <v>0</v>
      </c>
    </row>
    <row r="1929" spans="1:12" x14ac:dyDescent="0.25">
      <c r="A1929" s="1" t="s">
        <v>1277</v>
      </c>
      <c r="B1929" s="6" t="s">
        <v>330</v>
      </c>
      <c r="C1929" t="s">
        <v>465</v>
      </c>
      <c r="D1929" t="s">
        <v>425</v>
      </c>
      <c r="E1929">
        <v>5</v>
      </c>
      <c r="F1929" s="34"/>
      <c r="G1929" s="10">
        <v>10</v>
      </c>
      <c r="H1929" s="43">
        <f>(F1929*G1929*0.4)/1.055</f>
        <v>0</v>
      </c>
      <c r="I1929" s="34">
        <f t="shared" si="133"/>
        <v>0</v>
      </c>
    </row>
    <row r="1930" spans="1:12" x14ac:dyDescent="0.25">
      <c r="A1930" s="1" t="s">
        <v>1277</v>
      </c>
      <c r="B1930" s="6" t="s">
        <v>464</v>
      </c>
      <c r="C1930" t="s">
        <v>466</v>
      </c>
      <c r="D1930" t="s">
        <v>425</v>
      </c>
      <c r="E1930">
        <v>5</v>
      </c>
      <c r="F1930" s="34"/>
      <c r="G1930" s="10">
        <v>10</v>
      </c>
      <c r="H1930" s="43">
        <f>(F1930*G1930*0.4)/1.055</f>
        <v>0</v>
      </c>
      <c r="I1930" s="34">
        <f t="shared" si="133"/>
        <v>0</v>
      </c>
    </row>
    <row r="1931" spans="1:12" x14ac:dyDescent="0.25">
      <c r="A1931" s="25" t="s">
        <v>1277</v>
      </c>
      <c r="B1931" s="27" t="s">
        <v>329</v>
      </c>
      <c r="C1931" s="24" t="s">
        <v>467</v>
      </c>
      <c r="D1931" s="24" t="s">
        <v>425</v>
      </c>
      <c r="E1931" s="24">
        <v>5</v>
      </c>
      <c r="F1931" s="35"/>
      <c r="G1931" s="38">
        <v>10</v>
      </c>
      <c r="H1931" s="44">
        <f>(F1931*G1931*0.25)/1.055</f>
        <v>0</v>
      </c>
      <c r="I1931" s="35">
        <f t="shared" si="133"/>
        <v>0</v>
      </c>
      <c r="J1931" s="24"/>
      <c r="K1931" s="24"/>
    </row>
    <row r="1932" spans="1:12" x14ac:dyDescent="0.25">
      <c r="A1932" s="1" t="s">
        <v>1277</v>
      </c>
      <c r="B1932" s="6" t="s">
        <v>482</v>
      </c>
      <c r="C1932" t="s">
        <v>483</v>
      </c>
      <c r="D1932" t="s">
        <v>458</v>
      </c>
      <c r="E1932">
        <v>4</v>
      </c>
      <c r="F1932" s="34"/>
      <c r="G1932" s="10">
        <v>5.95</v>
      </c>
      <c r="H1932" s="43">
        <f>(F1932*G1932*0.4)/1.055</f>
        <v>0</v>
      </c>
      <c r="I1932" s="34">
        <f t="shared" si="133"/>
        <v>0</v>
      </c>
      <c r="L1932" s="24"/>
    </row>
    <row r="1933" spans="1:12" x14ac:dyDescent="0.25">
      <c r="A1933" s="1" t="s">
        <v>1277</v>
      </c>
      <c r="B1933" s="6" t="s">
        <v>2822</v>
      </c>
      <c r="C1933" t="s">
        <v>2823</v>
      </c>
      <c r="D1933" t="s">
        <v>425</v>
      </c>
      <c r="E1933">
        <v>6</v>
      </c>
      <c r="F1933" s="34"/>
      <c r="G1933" s="10">
        <v>7.5</v>
      </c>
      <c r="H1933" s="43">
        <f>(F1933*G1933*0.5)/1.055</f>
        <v>0</v>
      </c>
      <c r="I1933" s="34">
        <f t="shared" si="133"/>
        <v>0</v>
      </c>
    </row>
    <row r="1934" spans="1:12" x14ac:dyDescent="0.25">
      <c r="A1934" s="1" t="s">
        <v>1277</v>
      </c>
      <c r="B1934" s="6" t="s">
        <v>461</v>
      </c>
      <c r="C1934" t="s">
        <v>462</v>
      </c>
      <c r="D1934" t="s">
        <v>463</v>
      </c>
      <c r="E1934">
        <v>3</v>
      </c>
      <c r="F1934" s="34"/>
      <c r="G1934" s="10">
        <v>15</v>
      </c>
      <c r="H1934" s="43">
        <f>(F1934*G1934*0.4)/1.055</f>
        <v>0</v>
      </c>
      <c r="I1934" s="34">
        <f t="shared" si="133"/>
        <v>0</v>
      </c>
    </row>
    <row r="1935" spans="1:12" x14ac:dyDescent="0.25">
      <c r="A1935" s="1" t="s">
        <v>1277</v>
      </c>
      <c r="B1935" s="6" t="s">
        <v>2824</v>
      </c>
      <c r="C1935" t="s">
        <v>2825</v>
      </c>
      <c r="D1935" t="s">
        <v>425</v>
      </c>
      <c r="E1935">
        <v>6</v>
      </c>
      <c r="F1935" s="34"/>
      <c r="G1935" s="10">
        <v>7.95</v>
      </c>
      <c r="H1935" s="43">
        <f>(F1935*G1935*0.4)/1.055</f>
        <v>0</v>
      </c>
      <c r="I1935" s="34">
        <f t="shared" si="133"/>
        <v>0</v>
      </c>
      <c r="K1935" s="2"/>
    </row>
    <row r="1936" spans="1:12" x14ac:dyDescent="0.25">
      <c r="A1936" s="1" t="s">
        <v>1277</v>
      </c>
      <c r="B1936" s="6" t="s">
        <v>1635</v>
      </c>
      <c r="C1936" t="s">
        <v>1636</v>
      </c>
      <c r="D1936" t="s">
        <v>425</v>
      </c>
      <c r="E1936">
        <v>6</v>
      </c>
      <c r="F1936" s="34"/>
      <c r="G1936" s="10">
        <v>7.95</v>
      </c>
      <c r="H1936" s="43">
        <f>(F1936*G1936*0.4)/1.055</f>
        <v>0</v>
      </c>
      <c r="I1936" s="34">
        <f t="shared" si="133"/>
        <v>0</v>
      </c>
      <c r="L1936" s="2"/>
    </row>
    <row r="1937" spans="1:12" s="23" customFormat="1" x14ac:dyDescent="0.25">
      <c r="A1937" s="1" t="s">
        <v>1311</v>
      </c>
      <c r="B1937" s="8" t="s">
        <v>3763</v>
      </c>
      <c r="C1937" s="5" t="s">
        <v>3764</v>
      </c>
      <c r="D1937" s="5" t="s">
        <v>473</v>
      </c>
      <c r="E1937" s="5">
        <v>6</v>
      </c>
      <c r="F1937" s="33"/>
      <c r="G1937" s="37">
        <v>7.3</v>
      </c>
      <c r="H1937" s="42">
        <f t="shared" ref="H1937:H1968" si="135">(F1937*G1937*0.4)/1.055</f>
        <v>0</v>
      </c>
      <c r="I1937" s="34">
        <f t="shared" ref="I1937:I1960" si="136">F1937*G1937*0.91</f>
        <v>0</v>
      </c>
      <c r="J1937"/>
      <c r="K1937"/>
      <c r="L1937"/>
    </row>
    <row r="1938" spans="1:12" s="23" customFormat="1" x14ac:dyDescent="0.25">
      <c r="A1938" s="1" t="s">
        <v>1311</v>
      </c>
      <c r="B1938" s="8" t="s">
        <v>1314</v>
      </c>
      <c r="C1938" s="5" t="s">
        <v>173</v>
      </c>
      <c r="D1938" s="5" t="s">
        <v>473</v>
      </c>
      <c r="E1938" s="5">
        <v>6</v>
      </c>
      <c r="F1938" s="33"/>
      <c r="G1938" s="37">
        <v>5</v>
      </c>
      <c r="H1938" s="42">
        <f t="shared" si="135"/>
        <v>0</v>
      </c>
      <c r="I1938" s="34">
        <f t="shared" si="136"/>
        <v>0</v>
      </c>
      <c r="J1938"/>
      <c r="K1938"/>
      <c r="L1938"/>
    </row>
    <row r="1939" spans="1:12" s="23" customFormat="1" x14ac:dyDescent="0.25">
      <c r="A1939" s="1" t="s">
        <v>1311</v>
      </c>
      <c r="B1939" s="8" t="s">
        <v>2832</v>
      </c>
      <c r="C1939" s="5" t="s">
        <v>2833</v>
      </c>
      <c r="D1939" s="5" t="s">
        <v>473</v>
      </c>
      <c r="E1939" s="5">
        <v>8</v>
      </c>
      <c r="F1939" s="33"/>
      <c r="G1939" s="37">
        <v>6.3</v>
      </c>
      <c r="H1939" s="42">
        <f t="shared" si="135"/>
        <v>0</v>
      </c>
      <c r="I1939" s="34">
        <f t="shared" si="136"/>
        <v>0</v>
      </c>
      <c r="J1939"/>
      <c r="K1939"/>
      <c r="L1939"/>
    </row>
    <row r="1940" spans="1:12" s="23" customFormat="1" x14ac:dyDescent="0.25">
      <c r="A1940" s="1" t="s">
        <v>1311</v>
      </c>
      <c r="B1940" s="8" t="s">
        <v>64</v>
      </c>
      <c r="C1940" s="5" t="s">
        <v>65</v>
      </c>
      <c r="D1940" s="5" t="s">
        <v>473</v>
      </c>
      <c r="E1940" s="5">
        <v>6</v>
      </c>
      <c r="F1940" s="33"/>
      <c r="G1940" s="37">
        <v>5.5</v>
      </c>
      <c r="H1940" s="42">
        <f t="shared" si="135"/>
        <v>0</v>
      </c>
      <c r="I1940" s="34">
        <f t="shared" si="136"/>
        <v>0</v>
      </c>
      <c r="J1940"/>
      <c r="K1940"/>
      <c r="L1940"/>
    </row>
    <row r="1941" spans="1:12" s="23" customFormat="1" x14ac:dyDescent="0.25">
      <c r="A1941" s="1" t="s">
        <v>1311</v>
      </c>
      <c r="B1941" s="8" t="s">
        <v>3806</v>
      </c>
      <c r="C1941" s="5" t="s">
        <v>3807</v>
      </c>
      <c r="D1941" s="5" t="s">
        <v>473</v>
      </c>
      <c r="E1941" s="5">
        <v>8</v>
      </c>
      <c r="F1941" s="33"/>
      <c r="G1941" s="37">
        <v>6.3</v>
      </c>
      <c r="H1941" s="42">
        <f t="shared" si="135"/>
        <v>0</v>
      </c>
      <c r="I1941" s="34">
        <f t="shared" si="136"/>
        <v>0</v>
      </c>
      <c r="J1941"/>
      <c r="K1941"/>
      <c r="L1941"/>
    </row>
    <row r="1942" spans="1:12" s="23" customFormat="1" x14ac:dyDescent="0.25">
      <c r="A1942" s="1" t="s">
        <v>1311</v>
      </c>
      <c r="B1942" s="8" t="s">
        <v>100</v>
      </c>
      <c r="C1942" s="5" t="s">
        <v>101</v>
      </c>
      <c r="D1942" s="5" t="s">
        <v>473</v>
      </c>
      <c r="E1942" s="5">
        <v>8</v>
      </c>
      <c r="F1942" s="33"/>
      <c r="G1942" s="37">
        <v>5.5</v>
      </c>
      <c r="H1942" s="42">
        <f t="shared" si="135"/>
        <v>0</v>
      </c>
      <c r="I1942" s="34">
        <f t="shared" si="136"/>
        <v>0</v>
      </c>
      <c r="J1942"/>
      <c r="K1942"/>
      <c r="L1942"/>
    </row>
    <row r="1943" spans="1:12" s="23" customFormat="1" x14ac:dyDescent="0.25">
      <c r="A1943" s="1" t="s">
        <v>1311</v>
      </c>
      <c r="B1943" s="8" t="s">
        <v>2834</v>
      </c>
      <c r="C1943" s="5" t="s">
        <v>2835</v>
      </c>
      <c r="D1943" s="5" t="s">
        <v>473</v>
      </c>
      <c r="E1943" s="5">
        <v>9</v>
      </c>
      <c r="F1943" s="33"/>
      <c r="G1943" s="37">
        <v>7.1</v>
      </c>
      <c r="H1943" s="42">
        <f t="shared" si="135"/>
        <v>0</v>
      </c>
      <c r="I1943" s="34">
        <f t="shared" si="136"/>
        <v>0</v>
      </c>
      <c r="J1943"/>
      <c r="K1943"/>
      <c r="L1943"/>
    </row>
    <row r="1944" spans="1:12" s="23" customFormat="1" x14ac:dyDescent="0.25">
      <c r="A1944" s="1" t="s">
        <v>1311</v>
      </c>
      <c r="B1944" s="8" t="s">
        <v>2836</v>
      </c>
      <c r="C1944" s="5" t="s">
        <v>2837</v>
      </c>
      <c r="D1944" s="5" t="s">
        <v>473</v>
      </c>
      <c r="E1944" s="5">
        <v>6</v>
      </c>
      <c r="F1944" s="33"/>
      <c r="G1944" s="37">
        <v>5.5</v>
      </c>
      <c r="H1944" s="42">
        <f t="shared" si="135"/>
        <v>0</v>
      </c>
      <c r="I1944" s="34">
        <f t="shared" si="136"/>
        <v>0</v>
      </c>
      <c r="J1944"/>
      <c r="K1944"/>
      <c r="L1944"/>
    </row>
    <row r="1945" spans="1:12" s="23" customFormat="1" x14ac:dyDescent="0.25">
      <c r="A1945" s="1" t="s">
        <v>1311</v>
      </c>
      <c r="B1945" s="8" t="s">
        <v>2838</v>
      </c>
      <c r="C1945" s="5" t="s">
        <v>2839</v>
      </c>
      <c r="D1945" s="5" t="s">
        <v>473</v>
      </c>
      <c r="E1945" s="5">
        <v>8</v>
      </c>
      <c r="F1945" s="33"/>
      <c r="G1945" s="37">
        <v>5.5</v>
      </c>
      <c r="H1945" s="42">
        <f t="shared" si="135"/>
        <v>0</v>
      </c>
      <c r="I1945" s="34">
        <f t="shared" si="136"/>
        <v>0</v>
      </c>
      <c r="J1945"/>
      <c r="K1945"/>
      <c r="L1945"/>
    </row>
    <row r="1946" spans="1:12" s="23" customFormat="1" x14ac:dyDescent="0.25">
      <c r="A1946" s="1" t="s">
        <v>1311</v>
      </c>
      <c r="B1946" s="8" t="s">
        <v>58</v>
      </c>
      <c r="C1946" s="5" t="s">
        <v>59</v>
      </c>
      <c r="D1946" s="5" t="s">
        <v>473</v>
      </c>
      <c r="E1946" s="5">
        <v>6</v>
      </c>
      <c r="F1946" s="33"/>
      <c r="G1946" s="37">
        <v>5.5</v>
      </c>
      <c r="H1946" s="42">
        <f t="shared" si="135"/>
        <v>0</v>
      </c>
      <c r="I1946" s="34">
        <f t="shared" si="136"/>
        <v>0</v>
      </c>
      <c r="J1946"/>
      <c r="K1946"/>
      <c r="L1946"/>
    </row>
    <row r="1947" spans="1:12" s="2" customFormat="1" x14ac:dyDescent="0.25">
      <c r="A1947" s="1" t="s">
        <v>1311</v>
      </c>
      <c r="B1947" s="8" t="s">
        <v>2840</v>
      </c>
      <c r="C1947" s="5" t="s">
        <v>2841</v>
      </c>
      <c r="D1947" s="5" t="s">
        <v>473</v>
      </c>
      <c r="E1947" s="5">
        <v>6</v>
      </c>
      <c r="F1947" s="33"/>
      <c r="G1947" s="37">
        <v>5.5</v>
      </c>
      <c r="H1947" s="42">
        <f t="shared" si="135"/>
        <v>0</v>
      </c>
      <c r="I1947" s="34">
        <f t="shared" si="136"/>
        <v>0</v>
      </c>
      <c r="J1947"/>
      <c r="K1947"/>
      <c r="L1947"/>
    </row>
    <row r="1948" spans="1:12" s="2" customFormat="1" x14ac:dyDescent="0.25">
      <c r="A1948" s="1" t="s">
        <v>1311</v>
      </c>
      <c r="B1948" s="8" t="s">
        <v>2842</v>
      </c>
      <c r="C1948" s="5" t="s">
        <v>2843</v>
      </c>
      <c r="D1948" s="5" t="s">
        <v>473</v>
      </c>
      <c r="E1948" s="5">
        <v>6</v>
      </c>
      <c r="F1948" s="33"/>
      <c r="G1948" s="37">
        <v>5.5</v>
      </c>
      <c r="H1948" s="42">
        <f t="shared" si="135"/>
        <v>0</v>
      </c>
      <c r="I1948" s="34">
        <f t="shared" si="136"/>
        <v>0</v>
      </c>
      <c r="J1948"/>
      <c r="K1948"/>
      <c r="L1948"/>
    </row>
    <row r="1949" spans="1:12" s="2" customFormat="1" x14ac:dyDescent="0.25">
      <c r="A1949" s="1" t="s">
        <v>1311</v>
      </c>
      <c r="B1949" s="8" t="s">
        <v>2844</v>
      </c>
      <c r="C1949" s="5" t="s">
        <v>2845</v>
      </c>
      <c r="D1949" s="5" t="s">
        <v>473</v>
      </c>
      <c r="E1949" s="5">
        <v>6</v>
      </c>
      <c r="F1949" s="33"/>
      <c r="G1949" s="37">
        <v>5.5</v>
      </c>
      <c r="H1949" s="42">
        <f t="shared" si="135"/>
        <v>0</v>
      </c>
      <c r="I1949" s="34">
        <f t="shared" si="136"/>
        <v>0</v>
      </c>
      <c r="J1949"/>
      <c r="K1949"/>
      <c r="L1949"/>
    </row>
    <row r="1950" spans="1:12" s="2" customFormat="1" x14ac:dyDescent="0.25">
      <c r="A1950" s="1" t="s">
        <v>1311</v>
      </c>
      <c r="B1950" s="8" t="s">
        <v>2846</v>
      </c>
      <c r="C1950" s="5" t="s">
        <v>2847</v>
      </c>
      <c r="D1950" s="5" t="s">
        <v>473</v>
      </c>
      <c r="E1950" s="5">
        <v>6</v>
      </c>
      <c r="F1950" s="33"/>
      <c r="G1950" s="37">
        <v>5.5</v>
      </c>
      <c r="H1950" s="42">
        <f t="shared" si="135"/>
        <v>0</v>
      </c>
      <c r="I1950" s="34">
        <f t="shared" si="136"/>
        <v>0</v>
      </c>
      <c r="J1950"/>
      <c r="K1950"/>
      <c r="L1950"/>
    </row>
    <row r="1951" spans="1:12" s="2" customFormat="1" x14ac:dyDescent="0.25">
      <c r="A1951" s="1" t="s">
        <v>1311</v>
      </c>
      <c r="B1951" s="8" t="s">
        <v>174</v>
      </c>
      <c r="C1951" s="5" t="s">
        <v>175</v>
      </c>
      <c r="D1951" s="5" t="s">
        <v>473</v>
      </c>
      <c r="E1951" s="5">
        <v>6</v>
      </c>
      <c r="F1951" s="33"/>
      <c r="G1951" s="37">
        <v>5</v>
      </c>
      <c r="H1951" s="42">
        <f t="shared" si="135"/>
        <v>0</v>
      </c>
      <c r="I1951" s="34">
        <f t="shared" si="136"/>
        <v>0</v>
      </c>
      <c r="K1951"/>
      <c r="L1951"/>
    </row>
    <row r="1952" spans="1:12" s="2" customFormat="1" x14ac:dyDescent="0.25">
      <c r="A1952" s="1" t="s">
        <v>1311</v>
      </c>
      <c r="B1952" s="8" t="s">
        <v>2848</v>
      </c>
      <c r="C1952" s="5" t="s">
        <v>2849</v>
      </c>
      <c r="D1952" s="5" t="s">
        <v>473</v>
      </c>
      <c r="E1952" s="5">
        <v>8</v>
      </c>
      <c r="F1952" s="33"/>
      <c r="G1952" s="37">
        <v>6.3</v>
      </c>
      <c r="H1952" s="42">
        <f t="shared" si="135"/>
        <v>0</v>
      </c>
      <c r="I1952" s="34">
        <f t="shared" si="136"/>
        <v>0</v>
      </c>
      <c r="K1952"/>
      <c r="L1952"/>
    </row>
    <row r="1953" spans="1:12" s="23" customFormat="1" x14ac:dyDescent="0.25">
      <c r="A1953" s="1" t="s">
        <v>1311</v>
      </c>
      <c r="B1953" s="8" t="s">
        <v>2850</v>
      </c>
      <c r="C1953" s="5" t="s">
        <v>2851</v>
      </c>
      <c r="D1953" s="5" t="s">
        <v>473</v>
      </c>
      <c r="E1953" s="5">
        <v>8</v>
      </c>
      <c r="F1953" s="33"/>
      <c r="G1953" s="37">
        <v>6.3</v>
      </c>
      <c r="H1953" s="42">
        <f t="shared" si="135"/>
        <v>0</v>
      </c>
      <c r="I1953" s="34">
        <f t="shared" si="136"/>
        <v>0</v>
      </c>
      <c r="J1953"/>
      <c r="K1953"/>
      <c r="L1953"/>
    </row>
    <row r="1954" spans="1:12" s="23" customFormat="1" x14ac:dyDescent="0.25">
      <c r="A1954" s="1" t="s">
        <v>1311</v>
      </c>
      <c r="B1954" s="8" t="s">
        <v>2852</v>
      </c>
      <c r="C1954" s="5" t="s">
        <v>2853</v>
      </c>
      <c r="D1954" s="5" t="s">
        <v>473</v>
      </c>
      <c r="E1954" s="5">
        <v>8</v>
      </c>
      <c r="F1954" s="33"/>
      <c r="G1954" s="37">
        <v>6.3</v>
      </c>
      <c r="H1954" s="42">
        <f t="shared" si="135"/>
        <v>0</v>
      </c>
      <c r="I1954" s="34">
        <f t="shared" si="136"/>
        <v>0</v>
      </c>
      <c r="J1954"/>
      <c r="K1954"/>
      <c r="L1954"/>
    </row>
    <row r="1955" spans="1:12" s="2" customFormat="1" x14ac:dyDescent="0.25">
      <c r="A1955" s="1" t="s">
        <v>1311</v>
      </c>
      <c r="B1955" s="8" t="s">
        <v>2854</v>
      </c>
      <c r="C1955" s="5" t="s">
        <v>2855</v>
      </c>
      <c r="D1955" s="5" t="s">
        <v>473</v>
      </c>
      <c r="E1955" s="5">
        <v>8</v>
      </c>
      <c r="F1955" s="33"/>
      <c r="G1955" s="37">
        <v>6.9</v>
      </c>
      <c r="H1955" s="42">
        <f t="shared" si="135"/>
        <v>0</v>
      </c>
      <c r="I1955" s="34">
        <f t="shared" si="136"/>
        <v>0</v>
      </c>
      <c r="J1955"/>
      <c r="K1955"/>
      <c r="L1955"/>
    </row>
    <row r="1956" spans="1:12" s="2" customFormat="1" x14ac:dyDescent="0.25">
      <c r="A1956" s="1" t="s">
        <v>1311</v>
      </c>
      <c r="B1956" s="8" t="s">
        <v>92</v>
      </c>
      <c r="C1956" s="5" t="s">
        <v>93</v>
      </c>
      <c r="D1956" s="5" t="s">
        <v>473</v>
      </c>
      <c r="E1956" s="5">
        <v>8</v>
      </c>
      <c r="F1956" s="33"/>
      <c r="G1956" s="37">
        <v>5</v>
      </c>
      <c r="H1956" s="42">
        <f t="shared" si="135"/>
        <v>0</v>
      </c>
      <c r="I1956" s="34">
        <f t="shared" si="136"/>
        <v>0</v>
      </c>
      <c r="J1956"/>
      <c r="K1956"/>
      <c r="L1956"/>
    </row>
    <row r="1957" spans="1:12" s="2" customFormat="1" x14ac:dyDescent="0.25">
      <c r="A1957" s="1" t="s">
        <v>1311</v>
      </c>
      <c r="B1957" s="8" t="s">
        <v>70</v>
      </c>
      <c r="C1957" s="5" t="s">
        <v>71</v>
      </c>
      <c r="D1957" s="5" t="s">
        <v>473</v>
      </c>
      <c r="E1957" s="5">
        <v>6</v>
      </c>
      <c r="F1957" s="33"/>
      <c r="G1957" s="37">
        <v>5.5</v>
      </c>
      <c r="H1957" s="42">
        <f t="shared" si="135"/>
        <v>0</v>
      </c>
      <c r="I1957" s="34">
        <f t="shared" si="136"/>
        <v>0</v>
      </c>
      <c r="J1957"/>
      <c r="K1957"/>
      <c r="L1957"/>
    </row>
    <row r="1958" spans="1:12" s="2" customFormat="1" x14ac:dyDescent="0.25">
      <c r="A1958" s="1" t="s">
        <v>1311</v>
      </c>
      <c r="B1958" s="8" t="s">
        <v>2856</v>
      </c>
      <c r="C1958" s="5" t="s">
        <v>2857</v>
      </c>
      <c r="D1958" s="5" t="s">
        <v>473</v>
      </c>
      <c r="E1958" s="5">
        <v>6</v>
      </c>
      <c r="F1958" s="33"/>
      <c r="G1958" s="37">
        <v>5.5</v>
      </c>
      <c r="H1958" s="42">
        <f t="shared" si="135"/>
        <v>0</v>
      </c>
      <c r="I1958" s="34">
        <f t="shared" si="136"/>
        <v>0</v>
      </c>
      <c r="K1958"/>
      <c r="L1958"/>
    </row>
    <row r="1959" spans="1:12" s="2" customFormat="1" x14ac:dyDescent="0.25">
      <c r="A1959" s="1" t="s">
        <v>1311</v>
      </c>
      <c r="B1959" s="8" t="s">
        <v>2858</v>
      </c>
      <c r="C1959" s="5" t="s">
        <v>2859</v>
      </c>
      <c r="D1959" s="5" t="s">
        <v>473</v>
      </c>
      <c r="E1959" s="5">
        <v>8</v>
      </c>
      <c r="F1959" s="33"/>
      <c r="G1959" s="37">
        <v>7.7</v>
      </c>
      <c r="H1959" s="42">
        <f t="shared" si="135"/>
        <v>0</v>
      </c>
      <c r="I1959" s="34">
        <f t="shared" si="136"/>
        <v>0</v>
      </c>
      <c r="K1959"/>
      <c r="L1959"/>
    </row>
    <row r="1960" spans="1:12" s="2" customFormat="1" x14ac:dyDescent="0.25">
      <c r="A1960" s="1" t="s">
        <v>1311</v>
      </c>
      <c r="B1960" s="8" t="s">
        <v>56</v>
      </c>
      <c r="C1960" s="5" t="s">
        <v>57</v>
      </c>
      <c r="D1960" s="5" t="s">
        <v>473</v>
      </c>
      <c r="E1960" s="5">
        <v>6</v>
      </c>
      <c r="F1960" s="33"/>
      <c r="G1960" s="37">
        <v>5.5</v>
      </c>
      <c r="H1960" s="42">
        <f t="shared" si="135"/>
        <v>0</v>
      </c>
      <c r="I1960" s="34">
        <f t="shared" si="136"/>
        <v>0</v>
      </c>
      <c r="K1960"/>
      <c r="L1960"/>
    </row>
    <row r="1961" spans="1:12" s="2" customFormat="1" x14ac:dyDescent="0.25">
      <c r="A1961" s="1" t="s">
        <v>1311</v>
      </c>
      <c r="B1961" s="8" t="s">
        <v>74</v>
      </c>
      <c r="C1961" s="5" t="s">
        <v>75</v>
      </c>
      <c r="D1961" s="5" t="s">
        <v>473</v>
      </c>
      <c r="E1961" s="5">
        <v>6</v>
      </c>
      <c r="F1961" s="33"/>
      <c r="G1961" s="37">
        <v>5.5</v>
      </c>
      <c r="H1961" s="42">
        <f t="shared" si="135"/>
        <v>0</v>
      </c>
      <c r="I1961" s="34">
        <f t="shared" ref="I1961:I1992" si="137">F1961*G1961*0.91</f>
        <v>0</v>
      </c>
      <c r="K1961"/>
      <c r="L1961"/>
    </row>
    <row r="1962" spans="1:12" s="2" customFormat="1" x14ac:dyDescent="0.25">
      <c r="A1962" s="1" t="s">
        <v>1311</v>
      </c>
      <c r="B1962" s="8" t="s">
        <v>2860</v>
      </c>
      <c r="C1962" s="5" t="s">
        <v>2861</v>
      </c>
      <c r="D1962" s="5" t="s">
        <v>473</v>
      </c>
      <c r="E1962" s="5">
        <v>6</v>
      </c>
      <c r="F1962" s="33"/>
      <c r="G1962" s="37">
        <v>5.5</v>
      </c>
      <c r="H1962" s="42">
        <f t="shared" si="135"/>
        <v>0</v>
      </c>
      <c r="I1962" s="34">
        <f t="shared" si="137"/>
        <v>0</v>
      </c>
      <c r="K1962"/>
      <c r="L1962"/>
    </row>
    <row r="1963" spans="1:12" s="2" customFormat="1" x14ac:dyDescent="0.25">
      <c r="A1963" s="1" t="s">
        <v>1311</v>
      </c>
      <c r="B1963" s="8" t="s">
        <v>60</v>
      </c>
      <c r="C1963" s="5" t="s">
        <v>61</v>
      </c>
      <c r="D1963" s="5" t="s">
        <v>473</v>
      </c>
      <c r="E1963" s="5">
        <v>6</v>
      </c>
      <c r="F1963" s="33"/>
      <c r="G1963" s="37">
        <v>5.5</v>
      </c>
      <c r="H1963" s="42">
        <f t="shared" si="135"/>
        <v>0</v>
      </c>
      <c r="I1963" s="34">
        <f t="shared" si="137"/>
        <v>0</v>
      </c>
      <c r="K1963"/>
      <c r="L1963"/>
    </row>
    <row r="1964" spans="1:12" s="23" customFormat="1" x14ac:dyDescent="0.25">
      <c r="A1964" s="1" t="s">
        <v>1311</v>
      </c>
      <c r="B1964" s="8" t="s">
        <v>168</v>
      </c>
      <c r="C1964" s="5" t="s">
        <v>169</v>
      </c>
      <c r="D1964" s="5" t="s">
        <v>473</v>
      </c>
      <c r="E1964" s="5">
        <v>6</v>
      </c>
      <c r="F1964" s="33"/>
      <c r="G1964" s="37">
        <v>5</v>
      </c>
      <c r="H1964" s="42">
        <f t="shared" si="135"/>
        <v>0</v>
      </c>
      <c r="I1964" s="34">
        <f t="shared" si="137"/>
        <v>0</v>
      </c>
      <c r="J1964" s="2"/>
      <c r="K1964"/>
      <c r="L1964"/>
    </row>
    <row r="1965" spans="1:12" s="2" customFormat="1" x14ac:dyDescent="0.25">
      <c r="A1965" s="1" t="s">
        <v>1311</v>
      </c>
      <c r="B1965" s="8" t="s">
        <v>2862</v>
      </c>
      <c r="C1965" s="5" t="s">
        <v>2863</v>
      </c>
      <c r="D1965" s="5" t="s">
        <v>473</v>
      </c>
      <c r="E1965" s="5">
        <v>6</v>
      </c>
      <c r="F1965" s="33"/>
      <c r="G1965" s="37">
        <v>5.5</v>
      </c>
      <c r="H1965" s="42">
        <f t="shared" si="135"/>
        <v>0</v>
      </c>
      <c r="I1965" s="34">
        <f t="shared" si="137"/>
        <v>0</v>
      </c>
      <c r="L1965"/>
    </row>
    <row r="1966" spans="1:12" s="23" customFormat="1" x14ac:dyDescent="0.25">
      <c r="A1966" s="1" t="s">
        <v>1311</v>
      </c>
      <c r="B1966" s="8" t="s">
        <v>2864</v>
      </c>
      <c r="C1966" s="5" t="s">
        <v>2865</v>
      </c>
      <c r="D1966" s="5" t="s">
        <v>473</v>
      </c>
      <c r="E1966" s="5">
        <v>6</v>
      </c>
      <c r="F1966" s="33"/>
      <c r="G1966" s="37">
        <v>5.5</v>
      </c>
      <c r="H1966" s="42">
        <f t="shared" si="135"/>
        <v>0</v>
      </c>
      <c r="I1966" s="34">
        <f t="shared" si="137"/>
        <v>0</v>
      </c>
      <c r="J1966" s="2"/>
      <c r="K1966" s="2"/>
      <c r="L1966"/>
    </row>
    <row r="1967" spans="1:12" s="2" customFormat="1" x14ac:dyDescent="0.25">
      <c r="A1967" s="1" t="s">
        <v>1311</v>
      </c>
      <c r="B1967" s="8" t="s">
        <v>66</v>
      </c>
      <c r="C1967" s="5" t="s">
        <v>67</v>
      </c>
      <c r="D1967" s="5" t="s">
        <v>473</v>
      </c>
      <c r="E1967" s="5">
        <v>6</v>
      </c>
      <c r="F1967" s="33"/>
      <c r="G1967" s="37">
        <v>5.5</v>
      </c>
      <c r="H1967" s="42">
        <f t="shared" si="135"/>
        <v>0</v>
      </c>
      <c r="I1967" s="34">
        <f t="shared" si="137"/>
        <v>0</v>
      </c>
    </row>
    <row r="1968" spans="1:12" s="23" customFormat="1" x14ac:dyDescent="0.25">
      <c r="A1968" s="1" t="s">
        <v>1311</v>
      </c>
      <c r="B1968" s="8" t="s">
        <v>1312</v>
      </c>
      <c r="C1968" s="5" t="s">
        <v>227</v>
      </c>
      <c r="D1968" s="5" t="s">
        <v>473</v>
      </c>
      <c r="E1968" s="5">
        <v>7</v>
      </c>
      <c r="F1968" s="33"/>
      <c r="G1968" s="37">
        <v>6.3</v>
      </c>
      <c r="H1968" s="42">
        <f t="shared" si="135"/>
        <v>0</v>
      </c>
      <c r="I1968" s="34">
        <f t="shared" si="137"/>
        <v>0</v>
      </c>
      <c r="J1968" s="2"/>
      <c r="K1968" s="2"/>
      <c r="L1968" s="2"/>
    </row>
    <row r="1969" spans="1:12" s="23" customFormat="1" x14ac:dyDescent="0.25">
      <c r="A1969" s="1" t="s">
        <v>1311</v>
      </c>
      <c r="B1969" s="8" t="s">
        <v>72</v>
      </c>
      <c r="C1969" s="5" t="s">
        <v>73</v>
      </c>
      <c r="D1969" s="5" t="s">
        <v>473</v>
      </c>
      <c r="E1969" s="5">
        <v>6</v>
      </c>
      <c r="F1969" s="33"/>
      <c r="G1969" s="37">
        <v>5.5</v>
      </c>
      <c r="H1969" s="42">
        <f t="shared" ref="H1969:H2000" si="138">(F1969*G1969*0.4)/1.055</f>
        <v>0</v>
      </c>
      <c r="I1969" s="34">
        <f t="shared" si="137"/>
        <v>0</v>
      </c>
      <c r="J1969" s="2"/>
      <c r="K1969" s="2"/>
      <c r="L1969" s="2"/>
    </row>
    <row r="1970" spans="1:12" s="2" customFormat="1" x14ac:dyDescent="0.25">
      <c r="A1970" s="1" t="s">
        <v>1311</v>
      </c>
      <c r="B1970" s="8" t="s">
        <v>68</v>
      </c>
      <c r="C1970" s="5" t="s">
        <v>69</v>
      </c>
      <c r="D1970" s="5" t="s">
        <v>473</v>
      </c>
      <c r="E1970" s="5">
        <v>6</v>
      </c>
      <c r="F1970" s="33"/>
      <c r="G1970" s="37">
        <v>5.5</v>
      </c>
      <c r="H1970" s="42">
        <f t="shared" si="138"/>
        <v>0</v>
      </c>
      <c r="I1970" s="34">
        <f t="shared" si="137"/>
        <v>0</v>
      </c>
    </row>
    <row r="1971" spans="1:12" s="2" customFormat="1" x14ac:dyDescent="0.25">
      <c r="A1971" s="1" t="s">
        <v>1311</v>
      </c>
      <c r="B1971" s="8" t="s">
        <v>2866</v>
      </c>
      <c r="C1971" s="5" t="s">
        <v>2867</v>
      </c>
      <c r="D1971" s="5" t="s">
        <v>473</v>
      </c>
      <c r="E1971" s="5">
        <v>8</v>
      </c>
      <c r="F1971" s="33"/>
      <c r="G1971" s="37">
        <v>7.1</v>
      </c>
      <c r="H1971" s="42">
        <f t="shared" si="138"/>
        <v>0</v>
      </c>
      <c r="I1971" s="34">
        <f t="shared" si="137"/>
        <v>0</v>
      </c>
    </row>
    <row r="1972" spans="1:12" s="2" customFormat="1" x14ac:dyDescent="0.25">
      <c r="A1972" s="1" t="s">
        <v>1311</v>
      </c>
      <c r="B1972" s="8" t="s">
        <v>2868</v>
      </c>
      <c r="C1972" s="5" t="s">
        <v>2869</v>
      </c>
      <c r="D1972" s="5" t="s">
        <v>473</v>
      </c>
      <c r="E1972" s="5">
        <v>8</v>
      </c>
      <c r="F1972" s="33"/>
      <c r="G1972" s="37">
        <v>7.3</v>
      </c>
      <c r="H1972" s="42">
        <f t="shared" si="138"/>
        <v>0</v>
      </c>
      <c r="I1972" s="34">
        <f t="shared" si="137"/>
        <v>0</v>
      </c>
    </row>
    <row r="1973" spans="1:12" s="5" customFormat="1" x14ac:dyDescent="0.25">
      <c r="A1973" s="1" t="s">
        <v>1311</v>
      </c>
      <c r="B1973" s="8" t="s">
        <v>205</v>
      </c>
      <c r="C1973" s="5" t="s">
        <v>206</v>
      </c>
      <c r="D1973" s="5" t="s">
        <v>582</v>
      </c>
      <c r="E1973" s="5">
        <v>11</v>
      </c>
      <c r="F1973" s="33"/>
      <c r="G1973" s="37">
        <v>16</v>
      </c>
      <c r="H1973" s="42">
        <f t="shared" si="138"/>
        <v>0</v>
      </c>
      <c r="I1973" s="34">
        <f t="shared" si="137"/>
        <v>0</v>
      </c>
      <c r="J1973" s="2"/>
      <c r="K1973" s="2"/>
      <c r="L1973" s="2"/>
    </row>
    <row r="1974" spans="1:12" s="23" customFormat="1" x14ac:dyDescent="0.25">
      <c r="A1974" s="1" t="s">
        <v>1311</v>
      </c>
      <c r="B1974" s="8" t="s">
        <v>51</v>
      </c>
      <c r="C1974" s="5" t="s">
        <v>52</v>
      </c>
      <c r="D1974" s="5" t="s">
        <v>473</v>
      </c>
      <c r="E1974" s="5">
        <v>11</v>
      </c>
      <c r="F1974" s="33"/>
      <c r="G1974" s="37">
        <v>6.3</v>
      </c>
      <c r="H1974" s="42">
        <f t="shared" si="138"/>
        <v>0</v>
      </c>
      <c r="I1974" s="34">
        <f t="shared" si="137"/>
        <v>0</v>
      </c>
      <c r="J1974" s="2"/>
      <c r="K1974" s="2"/>
      <c r="L1974" s="2"/>
    </row>
    <row r="1975" spans="1:12" s="5" customFormat="1" x14ac:dyDescent="0.25">
      <c r="A1975" s="1" t="s">
        <v>1311</v>
      </c>
      <c r="B1975" s="8" t="s">
        <v>1624</v>
      </c>
      <c r="C1975" s="5" t="s">
        <v>172</v>
      </c>
      <c r="D1975" s="5" t="s">
        <v>473</v>
      </c>
      <c r="E1975" s="5">
        <v>6</v>
      </c>
      <c r="F1975" s="33"/>
      <c r="G1975" s="37">
        <v>5</v>
      </c>
      <c r="H1975" s="42">
        <f t="shared" si="138"/>
        <v>0</v>
      </c>
      <c r="I1975" s="34">
        <f t="shared" si="137"/>
        <v>0</v>
      </c>
      <c r="J1975" s="2"/>
      <c r="K1975" s="2"/>
      <c r="L1975" s="2"/>
    </row>
    <row r="1976" spans="1:12" s="5" customFormat="1" x14ac:dyDescent="0.25">
      <c r="A1976" s="1" t="s">
        <v>1311</v>
      </c>
      <c r="B1976" s="8" t="s">
        <v>183</v>
      </c>
      <c r="C1976" s="5" t="s">
        <v>184</v>
      </c>
      <c r="D1976" s="5" t="s">
        <v>473</v>
      </c>
      <c r="E1976" s="5">
        <v>6</v>
      </c>
      <c r="F1976" s="33"/>
      <c r="G1976" s="37">
        <v>9.5</v>
      </c>
      <c r="H1976" s="42">
        <f t="shared" si="138"/>
        <v>0</v>
      </c>
      <c r="I1976" s="34">
        <f t="shared" si="137"/>
        <v>0</v>
      </c>
      <c r="J1976" s="2"/>
      <c r="K1976" s="2"/>
      <c r="L1976" s="2"/>
    </row>
    <row r="1977" spans="1:12" s="23" customFormat="1" x14ac:dyDescent="0.25">
      <c r="A1977" s="1" t="s">
        <v>1311</v>
      </c>
      <c r="B1977" s="8" t="s">
        <v>2870</v>
      </c>
      <c r="C1977" s="5" t="s">
        <v>2871</v>
      </c>
      <c r="D1977" s="5" t="s">
        <v>582</v>
      </c>
      <c r="E1977" s="5">
        <v>9</v>
      </c>
      <c r="F1977" s="33"/>
      <c r="G1977" s="37">
        <v>6.3</v>
      </c>
      <c r="H1977" s="42">
        <f t="shared" si="138"/>
        <v>0</v>
      </c>
      <c r="I1977" s="34">
        <f t="shared" si="137"/>
        <v>0</v>
      </c>
      <c r="J1977"/>
      <c r="K1977" s="2"/>
      <c r="L1977" s="2"/>
    </row>
    <row r="1978" spans="1:12" s="23" customFormat="1" x14ac:dyDescent="0.25">
      <c r="A1978" s="1" t="s">
        <v>1311</v>
      </c>
      <c r="B1978" s="8" t="s">
        <v>3808</v>
      </c>
      <c r="C1978" s="5" t="s">
        <v>3809</v>
      </c>
      <c r="D1978" s="5" t="s">
        <v>473</v>
      </c>
      <c r="E1978" s="5">
        <v>6</v>
      </c>
      <c r="F1978" s="33"/>
      <c r="G1978" s="37">
        <v>6.3</v>
      </c>
      <c r="H1978" s="42">
        <f t="shared" si="138"/>
        <v>0</v>
      </c>
      <c r="I1978" s="34">
        <f t="shared" si="137"/>
        <v>0</v>
      </c>
      <c r="J1978" s="2"/>
      <c r="K1978"/>
      <c r="L1978" s="2"/>
    </row>
    <row r="1979" spans="1:12" s="23" customFormat="1" x14ac:dyDescent="0.25">
      <c r="A1979" s="1" t="s">
        <v>1311</v>
      </c>
      <c r="B1979" s="8" t="s">
        <v>2872</v>
      </c>
      <c r="C1979" s="5" t="s">
        <v>2873</v>
      </c>
      <c r="D1979" s="5" t="s">
        <v>473</v>
      </c>
      <c r="E1979" s="5">
        <v>8</v>
      </c>
      <c r="F1979" s="33"/>
      <c r="G1979" s="37">
        <v>5.5</v>
      </c>
      <c r="H1979" s="42">
        <f t="shared" si="138"/>
        <v>0</v>
      </c>
      <c r="I1979" s="34">
        <f t="shared" si="137"/>
        <v>0</v>
      </c>
      <c r="J1979"/>
      <c r="K1979" s="2"/>
      <c r="L1979" s="2"/>
    </row>
    <row r="1980" spans="1:12" s="2" customFormat="1" x14ac:dyDescent="0.25">
      <c r="A1980" s="1" t="s">
        <v>1311</v>
      </c>
      <c r="B1980" s="8" t="s">
        <v>94</v>
      </c>
      <c r="C1980" s="5" t="s">
        <v>95</v>
      </c>
      <c r="D1980" s="5" t="s">
        <v>473</v>
      </c>
      <c r="E1980" s="5">
        <v>8</v>
      </c>
      <c r="F1980" s="33"/>
      <c r="G1980" s="37">
        <v>5</v>
      </c>
      <c r="H1980" s="42">
        <f t="shared" si="138"/>
        <v>0</v>
      </c>
      <c r="I1980" s="34">
        <f t="shared" si="137"/>
        <v>0</v>
      </c>
      <c r="J1980"/>
    </row>
    <row r="1981" spans="1:12" s="2" customFormat="1" x14ac:dyDescent="0.25">
      <c r="A1981" s="1" t="s">
        <v>1311</v>
      </c>
      <c r="B1981" s="8" t="s">
        <v>170</v>
      </c>
      <c r="C1981" s="5" t="s">
        <v>171</v>
      </c>
      <c r="D1981" s="5" t="s">
        <v>473</v>
      </c>
      <c r="E1981" s="5">
        <v>6</v>
      </c>
      <c r="F1981" s="33"/>
      <c r="G1981" s="37">
        <v>5</v>
      </c>
      <c r="H1981" s="42">
        <f t="shared" si="138"/>
        <v>0</v>
      </c>
      <c r="I1981" s="34">
        <f t="shared" si="137"/>
        <v>0</v>
      </c>
      <c r="J1981"/>
    </row>
    <row r="1982" spans="1:12" s="5" customFormat="1" x14ac:dyDescent="0.25">
      <c r="A1982" s="1" t="s">
        <v>1311</v>
      </c>
      <c r="B1982" s="8" t="s">
        <v>2874</v>
      </c>
      <c r="C1982" s="5" t="s">
        <v>2875</v>
      </c>
      <c r="D1982" s="5" t="s">
        <v>473</v>
      </c>
      <c r="E1982" s="5">
        <v>6</v>
      </c>
      <c r="F1982" s="33"/>
      <c r="G1982" s="37">
        <v>5</v>
      </c>
      <c r="H1982" s="42">
        <f t="shared" si="138"/>
        <v>0</v>
      </c>
      <c r="I1982" s="34">
        <f t="shared" si="137"/>
        <v>0</v>
      </c>
      <c r="J1982"/>
      <c r="K1982"/>
      <c r="L1982" s="2"/>
    </row>
    <row r="1983" spans="1:12" s="5" customFormat="1" x14ac:dyDescent="0.25">
      <c r="A1983" s="1" t="s">
        <v>1311</v>
      </c>
      <c r="B1983" s="8" t="s">
        <v>2876</v>
      </c>
      <c r="C1983" s="5" t="s">
        <v>2877</v>
      </c>
      <c r="D1983" s="5" t="s">
        <v>473</v>
      </c>
      <c r="E1983" s="5">
        <v>7</v>
      </c>
      <c r="F1983" s="33"/>
      <c r="G1983" s="37">
        <v>6.3</v>
      </c>
      <c r="H1983" s="42">
        <f t="shared" si="138"/>
        <v>0</v>
      </c>
      <c r="I1983" s="34">
        <f t="shared" si="137"/>
        <v>0</v>
      </c>
      <c r="J1983"/>
      <c r="K1983"/>
      <c r="L1983" s="2"/>
    </row>
    <row r="1984" spans="1:12" s="5" customFormat="1" x14ac:dyDescent="0.25">
      <c r="A1984" s="1" t="s">
        <v>1311</v>
      </c>
      <c r="B1984" s="8" t="s">
        <v>54</v>
      </c>
      <c r="C1984" s="5" t="s">
        <v>55</v>
      </c>
      <c r="D1984" s="5" t="s">
        <v>473</v>
      </c>
      <c r="E1984" s="5">
        <v>6</v>
      </c>
      <c r="F1984" s="33"/>
      <c r="G1984" s="37">
        <v>5.5</v>
      </c>
      <c r="H1984" s="42">
        <f t="shared" si="138"/>
        <v>0</v>
      </c>
      <c r="I1984" s="34">
        <f t="shared" si="137"/>
        <v>0</v>
      </c>
      <c r="J1984"/>
      <c r="K1984"/>
      <c r="L1984"/>
    </row>
    <row r="1985" spans="1:12" s="5" customFormat="1" x14ac:dyDescent="0.25">
      <c r="A1985" s="1" t="s">
        <v>1311</v>
      </c>
      <c r="B1985" s="8" t="s">
        <v>2878</v>
      </c>
      <c r="C1985" s="5" t="s">
        <v>2879</v>
      </c>
      <c r="D1985" s="5" t="s">
        <v>473</v>
      </c>
      <c r="E1985" s="5">
        <v>6</v>
      </c>
      <c r="F1985" s="33"/>
      <c r="G1985" s="37">
        <v>5</v>
      </c>
      <c r="H1985" s="42">
        <f t="shared" si="138"/>
        <v>0</v>
      </c>
      <c r="I1985" s="34">
        <f t="shared" si="137"/>
        <v>0</v>
      </c>
      <c r="J1985"/>
      <c r="K1985"/>
      <c r="L1985"/>
    </row>
    <row r="1986" spans="1:12" s="5" customFormat="1" x14ac:dyDescent="0.25">
      <c r="A1986" s="1" t="s">
        <v>1311</v>
      </c>
      <c r="B1986" s="8" t="s">
        <v>3955</v>
      </c>
      <c r="C1986" s="5" t="s">
        <v>3956</v>
      </c>
      <c r="D1986" s="5" t="s">
        <v>473</v>
      </c>
      <c r="E1986" s="5">
        <v>6</v>
      </c>
      <c r="F1986" s="33"/>
      <c r="G1986" s="37">
        <v>5.6</v>
      </c>
      <c r="H1986" s="42">
        <f t="shared" si="138"/>
        <v>0</v>
      </c>
      <c r="I1986" s="34">
        <f t="shared" si="137"/>
        <v>0</v>
      </c>
      <c r="J1986" s="2"/>
      <c r="K1986" s="2"/>
      <c r="L1986"/>
    </row>
    <row r="1987" spans="1:12" s="5" customFormat="1" x14ac:dyDescent="0.25">
      <c r="A1987" s="1" t="s">
        <v>1311</v>
      </c>
      <c r="B1987" s="8" t="s">
        <v>1626</v>
      </c>
      <c r="C1987" s="5" t="s">
        <v>1627</v>
      </c>
      <c r="D1987" s="5" t="s">
        <v>582</v>
      </c>
      <c r="E1987" s="5">
        <v>11</v>
      </c>
      <c r="F1987" s="33"/>
      <c r="G1987" s="37">
        <v>15</v>
      </c>
      <c r="H1987" s="42">
        <f t="shared" si="138"/>
        <v>0</v>
      </c>
      <c r="I1987" s="34">
        <f t="shared" si="137"/>
        <v>0</v>
      </c>
      <c r="J1987"/>
      <c r="K1987"/>
      <c r="L1987"/>
    </row>
    <row r="1988" spans="1:12" s="5" customFormat="1" x14ac:dyDescent="0.25">
      <c r="A1988" s="1" t="s">
        <v>1311</v>
      </c>
      <c r="B1988" s="8" t="s">
        <v>102</v>
      </c>
      <c r="C1988" s="5" t="s">
        <v>103</v>
      </c>
      <c r="D1988" s="5" t="s">
        <v>473</v>
      </c>
      <c r="E1988" s="5">
        <v>8</v>
      </c>
      <c r="F1988" s="33"/>
      <c r="G1988" s="37">
        <v>5.5</v>
      </c>
      <c r="H1988" s="42">
        <f t="shared" si="138"/>
        <v>0</v>
      </c>
      <c r="I1988" s="34">
        <f t="shared" si="137"/>
        <v>0</v>
      </c>
      <c r="J1988"/>
      <c r="K1988"/>
      <c r="L1988"/>
    </row>
    <row r="1989" spans="1:12" s="5" customFormat="1" x14ac:dyDescent="0.25">
      <c r="A1989" s="1" t="s">
        <v>1311</v>
      </c>
      <c r="B1989" s="8" t="s">
        <v>98</v>
      </c>
      <c r="C1989" s="5" t="s">
        <v>99</v>
      </c>
      <c r="D1989" s="5" t="s">
        <v>473</v>
      </c>
      <c r="E1989" s="5">
        <v>8</v>
      </c>
      <c r="F1989" s="33"/>
      <c r="G1989" s="37">
        <v>5.5</v>
      </c>
      <c r="H1989" s="42">
        <f t="shared" si="138"/>
        <v>0</v>
      </c>
      <c r="I1989" s="34">
        <f t="shared" si="137"/>
        <v>0</v>
      </c>
      <c r="J1989"/>
      <c r="K1989"/>
      <c r="L1989"/>
    </row>
    <row r="1990" spans="1:12" s="2" customFormat="1" x14ac:dyDescent="0.25">
      <c r="A1990" s="1" t="s">
        <v>1311</v>
      </c>
      <c r="B1990" s="8" t="s">
        <v>2882</v>
      </c>
      <c r="C1990" s="5" t="s">
        <v>2883</v>
      </c>
      <c r="D1990" s="5" t="s">
        <v>473</v>
      </c>
      <c r="E1990" s="5">
        <v>8</v>
      </c>
      <c r="F1990" s="33"/>
      <c r="G1990" s="37">
        <v>7.1</v>
      </c>
      <c r="H1990" s="42">
        <f t="shared" si="138"/>
        <v>0</v>
      </c>
      <c r="I1990" s="34">
        <f t="shared" si="137"/>
        <v>0</v>
      </c>
      <c r="J1990"/>
      <c r="K1990"/>
      <c r="L1990"/>
    </row>
    <row r="1991" spans="1:12" s="2" customFormat="1" x14ac:dyDescent="0.25">
      <c r="A1991" s="1" t="s">
        <v>1311</v>
      </c>
      <c r="B1991" s="8" t="s">
        <v>2884</v>
      </c>
      <c r="C1991" s="5" t="s">
        <v>2885</v>
      </c>
      <c r="D1991" s="5" t="s">
        <v>473</v>
      </c>
      <c r="E1991" s="5">
        <v>8</v>
      </c>
      <c r="F1991" s="33"/>
      <c r="G1991" s="37">
        <v>5.5</v>
      </c>
      <c r="H1991" s="42">
        <f t="shared" si="138"/>
        <v>0</v>
      </c>
      <c r="I1991" s="34">
        <f t="shared" si="137"/>
        <v>0</v>
      </c>
      <c r="J1991"/>
      <c r="K1991"/>
      <c r="L1991"/>
    </row>
    <row r="1992" spans="1:12" s="2" customFormat="1" x14ac:dyDescent="0.25">
      <c r="A1992" s="1" t="s">
        <v>1311</v>
      </c>
      <c r="B1992" s="8" t="s">
        <v>3793</v>
      </c>
      <c r="C1992" s="5" t="s">
        <v>3794</v>
      </c>
      <c r="D1992" s="5" t="s">
        <v>473</v>
      </c>
      <c r="E1992" s="5">
        <v>8</v>
      </c>
      <c r="F1992" s="33"/>
      <c r="G1992" s="37">
        <v>5</v>
      </c>
      <c r="H1992" s="42">
        <f t="shared" si="138"/>
        <v>0</v>
      </c>
      <c r="I1992" s="34">
        <f t="shared" si="137"/>
        <v>0</v>
      </c>
      <c r="J1992"/>
      <c r="K1992"/>
      <c r="L1992"/>
    </row>
    <row r="1993" spans="1:12" s="2" customFormat="1" x14ac:dyDescent="0.25">
      <c r="A1993" s="1" t="s">
        <v>1311</v>
      </c>
      <c r="B1993" s="8" t="s">
        <v>3804</v>
      </c>
      <c r="C1993" s="5" t="s">
        <v>3805</v>
      </c>
      <c r="D1993" s="5" t="s">
        <v>473</v>
      </c>
      <c r="E1993" s="5">
        <v>8</v>
      </c>
      <c r="F1993" s="33"/>
      <c r="G1993" s="37">
        <v>5.9</v>
      </c>
      <c r="H1993" s="42">
        <f t="shared" si="138"/>
        <v>0</v>
      </c>
      <c r="I1993" s="34">
        <f t="shared" ref="I1993:I2008" si="139">F1993*G1993*0.91</f>
        <v>0</v>
      </c>
      <c r="J1993"/>
      <c r="K1993"/>
      <c r="L1993"/>
    </row>
    <row r="1994" spans="1:12" s="2" customFormat="1" x14ac:dyDescent="0.25">
      <c r="A1994" s="1" t="s">
        <v>1311</v>
      </c>
      <c r="B1994" s="8" t="s">
        <v>2886</v>
      </c>
      <c r="C1994" s="5" t="s">
        <v>2887</v>
      </c>
      <c r="D1994" s="5" t="s">
        <v>473</v>
      </c>
      <c r="E1994" s="5">
        <v>8</v>
      </c>
      <c r="F1994" s="33"/>
      <c r="G1994" s="37">
        <v>5.5</v>
      </c>
      <c r="H1994" s="42">
        <f t="shared" si="138"/>
        <v>0</v>
      </c>
      <c r="I1994" s="34">
        <f t="shared" si="139"/>
        <v>0</v>
      </c>
      <c r="J1994"/>
      <c r="K1994"/>
      <c r="L1994"/>
    </row>
    <row r="1995" spans="1:12" s="2" customFormat="1" x14ac:dyDescent="0.25">
      <c r="A1995" s="1" t="s">
        <v>1311</v>
      </c>
      <c r="B1995" s="8" t="s">
        <v>2888</v>
      </c>
      <c r="C1995" s="5" t="s">
        <v>2889</v>
      </c>
      <c r="D1995" s="5" t="s">
        <v>473</v>
      </c>
      <c r="E1995" s="5">
        <v>8</v>
      </c>
      <c r="F1995" s="33"/>
      <c r="G1995" s="37">
        <v>5.5</v>
      </c>
      <c r="H1995" s="42">
        <f t="shared" si="138"/>
        <v>0</v>
      </c>
      <c r="I1995" s="34">
        <f t="shared" si="139"/>
        <v>0</v>
      </c>
      <c r="J1995"/>
      <c r="K1995"/>
      <c r="L1995"/>
    </row>
    <row r="1996" spans="1:12" s="2" customFormat="1" x14ac:dyDescent="0.25">
      <c r="A1996" s="1" t="s">
        <v>1311</v>
      </c>
      <c r="B1996" s="8" t="s">
        <v>2890</v>
      </c>
      <c r="C1996" s="5" t="s">
        <v>2891</v>
      </c>
      <c r="D1996" s="5" t="s">
        <v>473</v>
      </c>
      <c r="E1996" s="5">
        <v>8</v>
      </c>
      <c r="F1996" s="33"/>
      <c r="G1996" s="37">
        <v>5.9</v>
      </c>
      <c r="H1996" s="42">
        <f t="shared" si="138"/>
        <v>0</v>
      </c>
      <c r="I1996" s="34">
        <f t="shared" si="139"/>
        <v>0</v>
      </c>
      <c r="J1996"/>
      <c r="K1996"/>
      <c r="L1996"/>
    </row>
    <row r="1997" spans="1:12" s="2" customFormat="1" x14ac:dyDescent="0.25">
      <c r="A1997" s="1" t="s">
        <v>1311</v>
      </c>
      <c r="B1997" s="8" t="s">
        <v>3959</v>
      </c>
      <c r="C1997" s="5" t="s">
        <v>3960</v>
      </c>
      <c r="D1997" s="5" t="s">
        <v>473</v>
      </c>
      <c r="E1997" s="5">
        <v>8</v>
      </c>
      <c r="F1997" s="33"/>
      <c r="G1997" s="37">
        <v>5.7</v>
      </c>
      <c r="H1997" s="42">
        <f t="shared" si="138"/>
        <v>0</v>
      </c>
      <c r="I1997" s="34">
        <f t="shared" si="139"/>
        <v>0</v>
      </c>
      <c r="J1997"/>
      <c r="K1997"/>
      <c r="L1997"/>
    </row>
    <row r="1998" spans="1:12" s="2" customFormat="1" x14ac:dyDescent="0.25">
      <c r="A1998" s="1" t="s">
        <v>1311</v>
      </c>
      <c r="B1998" s="8" t="s">
        <v>104</v>
      </c>
      <c r="C1998" s="5" t="s">
        <v>105</v>
      </c>
      <c r="D1998" s="5" t="s">
        <v>473</v>
      </c>
      <c r="E1998" s="5">
        <v>8</v>
      </c>
      <c r="F1998" s="33"/>
      <c r="G1998" s="37">
        <v>5.5</v>
      </c>
      <c r="H1998" s="42">
        <f t="shared" si="138"/>
        <v>0</v>
      </c>
      <c r="I1998" s="34">
        <f t="shared" si="139"/>
        <v>0</v>
      </c>
      <c r="J1998"/>
      <c r="K1998"/>
      <c r="L1998"/>
    </row>
    <row r="1999" spans="1:12" s="2" customFormat="1" x14ac:dyDescent="0.25">
      <c r="A1999" s="1" t="s">
        <v>1311</v>
      </c>
      <c r="B1999" s="8" t="s">
        <v>166</v>
      </c>
      <c r="C1999" s="5" t="s">
        <v>167</v>
      </c>
      <c r="D1999" s="5" t="s">
        <v>473</v>
      </c>
      <c r="E1999" s="5">
        <v>6</v>
      </c>
      <c r="F1999" s="33"/>
      <c r="G1999" s="37">
        <v>5</v>
      </c>
      <c r="H1999" s="42">
        <f t="shared" si="138"/>
        <v>0</v>
      </c>
      <c r="I1999" s="34">
        <f t="shared" si="139"/>
        <v>0</v>
      </c>
      <c r="J1999"/>
      <c r="K1999"/>
      <c r="L1999"/>
    </row>
    <row r="2000" spans="1:12" s="2" customFormat="1" x14ac:dyDescent="0.25">
      <c r="A2000" s="1" t="s">
        <v>1311</v>
      </c>
      <c r="B2000" s="8" t="s">
        <v>2892</v>
      </c>
      <c r="C2000" s="5" t="s">
        <v>2893</v>
      </c>
      <c r="D2000" s="5" t="s">
        <v>473</v>
      </c>
      <c r="E2000" s="5">
        <v>6</v>
      </c>
      <c r="F2000" s="33"/>
      <c r="G2000" s="37">
        <v>5</v>
      </c>
      <c r="H2000" s="42">
        <f t="shared" si="138"/>
        <v>0</v>
      </c>
      <c r="I2000" s="34">
        <f t="shared" si="139"/>
        <v>0</v>
      </c>
      <c r="J2000"/>
      <c r="K2000"/>
      <c r="L2000"/>
    </row>
    <row r="2001" spans="1:12" s="2" customFormat="1" x14ac:dyDescent="0.25">
      <c r="A2001" s="1" t="s">
        <v>1311</v>
      </c>
      <c r="B2001" s="8" t="s">
        <v>3851</v>
      </c>
      <c r="C2001" s="5" t="s">
        <v>3852</v>
      </c>
      <c r="D2001" s="5" t="s">
        <v>473</v>
      </c>
      <c r="E2001" s="5">
        <v>8</v>
      </c>
      <c r="F2001" s="33"/>
      <c r="G2001" s="37">
        <v>6.7</v>
      </c>
      <c r="H2001" s="42">
        <f>(F2001*G2001*0.4)/1.055</f>
        <v>0</v>
      </c>
      <c r="I2001" s="34">
        <f t="shared" si="139"/>
        <v>0</v>
      </c>
      <c r="J2001"/>
      <c r="K2001"/>
      <c r="L2001"/>
    </row>
    <row r="2002" spans="1:12" s="2" customFormat="1" x14ac:dyDescent="0.25">
      <c r="A2002" s="1" t="s">
        <v>1311</v>
      </c>
      <c r="B2002" s="8" t="s">
        <v>2894</v>
      </c>
      <c r="C2002" s="5" t="s">
        <v>2895</v>
      </c>
      <c r="D2002" s="5" t="s">
        <v>473</v>
      </c>
      <c r="E2002" s="5">
        <v>6</v>
      </c>
      <c r="F2002" s="33"/>
      <c r="G2002" s="37">
        <v>5.5</v>
      </c>
      <c r="H2002" s="42">
        <f>(F2002*G2002*0.4)/1.055</f>
        <v>0</v>
      </c>
      <c r="I2002" s="34">
        <f t="shared" si="139"/>
        <v>0</v>
      </c>
      <c r="J2002"/>
      <c r="K2002"/>
      <c r="L2002"/>
    </row>
    <row r="2003" spans="1:12" s="2" customFormat="1" x14ac:dyDescent="0.25">
      <c r="A2003" s="1" t="s">
        <v>1311</v>
      </c>
      <c r="B2003" s="8" t="s">
        <v>2896</v>
      </c>
      <c r="C2003" s="5" t="s">
        <v>2897</v>
      </c>
      <c r="D2003" s="5" t="s">
        <v>473</v>
      </c>
      <c r="E2003" s="5">
        <v>8</v>
      </c>
      <c r="F2003" s="33"/>
      <c r="G2003" s="37">
        <v>6.7</v>
      </c>
      <c r="H2003" s="42">
        <f>(F2003*G2003*0.4)/1.055</f>
        <v>0</v>
      </c>
      <c r="I2003" s="34">
        <f t="shared" si="139"/>
        <v>0</v>
      </c>
      <c r="J2003"/>
      <c r="K2003"/>
      <c r="L2003"/>
    </row>
    <row r="2004" spans="1:12" s="2" customFormat="1" x14ac:dyDescent="0.25">
      <c r="A2004" s="1" t="s">
        <v>1311</v>
      </c>
      <c r="B2004" s="8" t="s">
        <v>62</v>
      </c>
      <c r="C2004" s="5" t="s">
        <v>63</v>
      </c>
      <c r="D2004" s="5" t="s">
        <v>473</v>
      </c>
      <c r="E2004" s="5">
        <v>6</v>
      </c>
      <c r="F2004" s="33"/>
      <c r="G2004" s="37">
        <v>5.5</v>
      </c>
      <c r="H2004" s="42">
        <f>(F2004*G2004*0.4)/1.055</f>
        <v>0</v>
      </c>
      <c r="I2004" s="34">
        <f t="shared" si="139"/>
        <v>0</v>
      </c>
      <c r="J2004"/>
      <c r="K2004"/>
      <c r="L2004"/>
    </row>
    <row r="2005" spans="1:12" s="2" customFormat="1" x14ac:dyDescent="0.25">
      <c r="A2005" s="7" t="s">
        <v>1588</v>
      </c>
      <c r="B2005" s="8" t="s">
        <v>3209</v>
      </c>
      <c r="C2005" s="5" t="s">
        <v>3210</v>
      </c>
      <c r="D2005" s="5" t="s">
        <v>458</v>
      </c>
      <c r="E2005" s="5">
        <v>5</v>
      </c>
      <c r="F2005" s="33"/>
      <c r="G2005" s="37">
        <v>14</v>
      </c>
      <c r="H2005" s="42">
        <f>(F2005*G2005*0.45)/1.055</f>
        <v>0</v>
      </c>
      <c r="I2005" s="36">
        <f t="shared" si="139"/>
        <v>0</v>
      </c>
      <c r="J2005" s="26"/>
      <c r="K2005" s="26"/>
      <c r="L2005" s="26"/>
    </row>
    <row r="2006" spans="1:12" s="2" customFormat="1" x14ac:dyDescent="0.25">
      <c r="A2006" s="7" t="s">
        <v>1588</v>
      </c>
      <c r="B2006" s="8" t="s">
        <v>3203</v>
      </c>
      <c r="C2006" s="5" t="s">
        <v>3204</v>
      </c>
      <c r="D2006" s="5" t="s">
        <v>458</v>
      </c>
      <c r="E2006" s="5">
        <v>5</v>
      </c>
      <c r="F2006" s="33"/>
      <c r="G2006" s="37">
        <v>12</v>
      </c>
      <c r="H2006" s="42">
        <f>(F2006*G2006*0.45)/1.055</f>
        <v>0</v>
      </c>
      <c r="I2006" s="36">
        <f t="shared" si="139"/>
        <v>0</v>
      </c>
      <c r="J2006" s="26"/>
      <c r="K2006" s="26"/>
      <c r="L2006" s="26"/>
    </row>
    <row r="2007" spans="1:12" s="2" customFormat="1" x14ac:dyDescent="0.25">
      <c r="A2007" s="7" t="s">
        <v>1588</v>
      </c>
      <c r="B2007" s="8" t="s">
        <v>3195</v>
      </c>
      <c r="C2007" s="5" t="s">
        <v>3196</v>
      </c>
      <c r="D2007" s="5" t="s">
        <v>458</v>
      </c>
      <c r="E2007" s="5">
        <v>5</v>
      </c>
      <c r="F2007" s="33"/>
      <c r="G2007" s="37">
        <v>16</v>
      </c>
      <c r="H2007" s="42">
        <f>(F2007*G2007*0.45)/1.055</f>
        <v>0</v>
      </c>
      <c r="I2007" s="36">
        <f t="shared" si="139"/>
        <v>0</v>
      </c>
      <c r="J2007" s="26"/>
      <c r="K2007" s="26"/>
      <c r="L2007"/>
    </row>
    <row r="2008" spans="1:12" s="2" customFormat="1" x14ac:dyDescent="0.25">
      <c r="A2008" s="7" t="s">
        <v>1588</v>
      </c>
      <c r="B2008" s="8" t="s">
        <v>3199</v>
      </c>
      <c r="C2008" s="5" t="s">
        <v>3200</v>
      </c>
      <c r="D2008" s="5" t="s">
        <v>458</v>
      </c>
      <c r="E2008" s="5">
        <v>5</v>
      </c>
      <c r="F2008" s="33"/>
      <c r="G2008" s="37">
        <v>13.5</v>
      </c>
      <c r="H2008" s="42">
        <f>(F2008*G2008*0.45)/1.055</f>
        <v>0</v>
      </c>
      <c r="I2008" s="36">
        <f t="shared" si="139"/>
        <v>0</v>
      </c>
      <c r="J2008" s="26"/>
      <c r="K2008" s="26"/>
      <c r="L2008"/>
    </row>
    <row r="2009" spans="1:12" s="2" customFormat="1" x14ac:dyDescent="0.25">
      <c r="A2009" s="21" t="s">
        <v>2914</v>
      </c>
      <c r="B2009" s="22" t="s">
        <v>3639</v>
      </c>
      <c r="C2009" s="23" t="s">
        <v>1055</v>
      </c>
      <c r="D2009" s="23" t="s">
        <v>458</v>
      </c>
      <c r="E2009" s="23">
        <v>3</v>
      </c>
      <c r="F2009" s="31"/>
      <c r="G2009" s="30">
        <v>14</v>
      </c>
      <c r="H2009" s="40">
        <f>(F2009*G2009*0.25)/1.055</f>
        <v>0</v>
      </c>
      <c r="I2009" s="34">
        <f t="shared" ref="I2009:I2018" si="140">F2009*G2009*0.91</f>
        <v>0</v>
      </c>
      <c r="J2009"/>
      <c r="K2009"/>
      <c r="L2009"/>
    </row>
    <row r="2010" spans="1:12" s="2" customFormat="1" x14ac:dyDescent="0.25">
      <c r="A2010" s="21" t="s">
        <v>2914</v>
      </c>
      <c r="B2010" s="22" t="s">
        <v>3545</v>
      </c>
      <c r="C2010" s="23" t="s">
        <v>3546</v>
      </c>
      <c r="D2010" s="23" t="s">
        <v>458</v>
      </c>
      <c r="E2010" s="23">
        <v>6</v>
      </c>
      <c r="F2010" s="31"/>
      <c r="G2010" s="30">
        <v>12</v>
      </c>
      <c r="H2010" s="40">
        <f>(F2010*G2010*0.25)/1.055</f>
        <v>0</v>
      </c>
      <c r="I2010" s="34">
        <f t="shared" si="140"/>
        <v>0</v>
      </c>
      <c r="J2010"/>
      <c r="K2010"/>
      <c r="L2010"/>
    </row>
    <row r="2011" spans="1:12" s="2" customFormat="1" x14ac:dyDescent="0.25">
      <c r="A2011" s="21" t="s">
        <v>2914</v>
      </c>
      <c r="B2011" s="22" t="s">
        <v>2915</v>
      </c>
      <c r="C2011" s="23" t="s">
        <v>2916</v>
      </c>
      <c r="D2011" s="23" t="s">
        <v>807</v>
      </c>
      <c r="E2011" s="23">
        <v>9</v>
      </c>
      <c r="F2011" s="31"/>
      <c r="G2011" s="30">
        <v>23</v>
      </c>
      <c r="H2011" s="40">
        <f>(F2011*G2011*0.25)/1.055</f>
        <v>0</v>
      </c>
      <c r="I2011" s="34">
        <f t="shared" si="140"/>
        <v>0</v>
      </c>
      <c r="J2011"/>
      <c r="K2011"/>
      <c r="L2011"/>
    </row>
    <row r="2012" spans="1:12" s="2" customFormat="1" x14ac:dyDescent="0.25">
      <c r="A2012" s="7" t="s">
        <v>2914</v>
      </c>
      <c r="B2012" s="8" t="s">
        <v>2917</v>
      </c>
      <c r="C2012" s="5" t="s">
        <v>2918</v>
      </c>
      <c r="D2012" s="5" t="s">
        <v>473</v>
      </c>
      <c r="E2012" s="5">
        <v>6</v>
      </c>
      <c r="F2012" s="33"/>
      <c r="G2012" s="37">
        <v>4.9000000000000004</v>
      </c>
      <c r="H2012" s="42">
        <f>(F2012*G2012*0.4)/1.055</f>
        <v>0</v>
      </c>
      <c r="I2012" s="34">
        <f t="shared" si="140"/>
        <v>0</v>
      </c>
      <c r="J2012"/>
      <c r="K2012"/>
      <c r="L2012"/>
    </row>
    <row r="2013" spans="1:12" s="2" customFormat="1" x14ac:dyDescent="0.25">
      <c r="A2013" s="21" t="s">
        <v>2914</v>
      </c>
      <c r="B2013" s="22" t="s">
        <v>3547</v>
      </c>
      <c r="C2013" s="23" t="s">
        <v>3548</v>
      </c>
      <c r="D2013" s="23" t="s">
        <v>458</v>
      </c>
      <c r="E2013" s="23">
        <v>3</v>
      </c>
      <c r="F2013" s="31"/>
      <c r="G2013" s="30">
        <v>19.5</v>
      </c>
      <c r="H2013" s="40">
        <f>(F2013*G2013*0.25)/1.055</f>
        <v>0</v>
      </c>
      <c r="I2013" s="34">
        <f t="shared" si="140"/>
        <v>0</v>
      </c>
      <c r="J2013"/>
      <c r="K2013"/>
      <c r="L2013"/>
    </row>
    <row r="2014" spans="1:12" s="2" customFormat="1" x14ac:dyDescent="0.25">
      <c r="A2014" s="7" t="s">
        <v>2914</v>
      </c>
      <c r="B2014" s="8" t="s">
        <v>2919</v>
      </c>
      <c r="C2014" s="5" t="s">
        <v>2920</v>
      </c>
      <c r="D2014" s="5" t="s">
        <v>458</v>
      </c>
      <c r="E2014" s="5">
        <v>4</v>
      </c>
      <c r="F2014" s="33"/>
      <c r="G2014" s="37">
        <v>12</v>
      </c>
      <c r="H2014" s="42">
        <f>(F2014*G2014*0.4)/1.055</f>
        <v>0</v>
      </c>
      <c r="I2014" s="34">
        <f t="shared" si="140"/>
        <v>0</v>
      </c>
      <c r="J2014"/>
      <c r="K2014"/>
      <c r="L2014"/>
    </row>
    <row r="2015" spans="1:12" s="2" customFormat="1" x14ac:dyDescent="0.25">
      <c r="A2015" s="7" t="s">
        <v>2914</v>
      </c>
      <c r="B2015" s="8" t="s">
        <v>2923</v>
      </c>
      <c r="C2015" s="5" t="s">
        <v>2924</v>
      </c>
      <c r="D2015" s="5" t="s">
        <v>458</v>
      </c>
      <c r="E2015" s="5">
        <v>4</v>
      </c>
      <c r="F2015" s="33"/>
      <c r="G2015" s="37">
        <v>13</v>
      </c>
      <c r="H2015" s="42">
        <f>(F2015*G2015*0.4)/1.055</f>
        <v>0</v>
      </c>
      <c r="I2015" s="34">
        <f t="shared" si="140"/>
        <v>0</v>
      </c>
      <c r="K2015"/>
      <c r="L2015"/>
    </row>
    <row r="2016" spans="1:12" s="2" customFormat="1" x14ac:dyDescent="0.25">
      <c r="A2016" s="7" t="s">
        <v>2914</v>
      </c>
      <c r="B2016" s="8" t="s">
        <v>2925</v>
      </c>
      <c r="C2016" s="5" t="s">
        <v>2926</v>
      </c>
      <c r="D2016" s="5" t="s">
        <v>582</v>
      </c>
      <c r="E2016" s="5">
        <v>12</v>
      </c>
      <c r="F2016" s="33"/>
      <c r="G2016" s="37"/>
      <c r="H2016" s="42">
        <f>(F2016*G2016*0.4)/1.055</f>
        <v>0</v>
      </c>
      <c r="I2016" s="34">
        <f t="shared" si="140"/>
        <v>0</v>
      </c>
    </row>
    <row r="2017" spans="1:12" s="2" customFormat="1" x14ac:dyDescent="0.25">
      <c r="A2017" s="7" t="s">
        <v>2914</v>
      </c>
      <c r="B2017" s="8" t="s">
        <v>2927</v>
      </c>
      <c r="C2017" s="5" t="s">
        <v>2928</v>
      </c>
      <c r="D2017" s="5" t="s">
        <v>2929</v>
      </c>
      <c r="E2017" s="5">
        <v>4</v>
      </c>
      <c r="F2017" s="33"/>
      <c r="G2017" s="37">
        <v>13</v>
      </c>
      <c r="H2017" s="42">
        <f>(F2017*G2017*0.4)/1.055</f>
        <v>0</v>
      </c>
      <c r="I2017" s="34">
        <f t="shared" si="140"/>
        <v>0</v>
      </c>
    </row>
    <row r="2018" spans="1:12" s="2" customFormat="1" x14ac:dyDescent="0.25">
      <c r="A2018" s="21" t="s">
        <v>2914</v>
      </c>
      <c r="B2018" s="22" t="s">
        <v>3826</v>
      </c>
      <c r="C2018" s="23" t="s">
        <v>3827</v>
      </c>
      <c r="D2018" s="23" t="s">
        <v>110</v>
      </c>
      <c r="E2018" s="23">
        <v>10</v>
      </c>
      <c r="F2018" s="31"/>
      <c r="G2018" s="30">
        <v>12</v>
      </c>
      <c r="H2018" s="40">
        <f>(F2018*G2018*0.25)/1.055</f>
        <v>0</v>
      </c>
      <c r="I2018" s="35">
        <f t="shared" si="140"/>
        <v>0</v>
      </c>
      <c r="J2018" s="23"/>
      <c r="K2018" s="23"/>
      <c r="L2018" s="23"/>
    </row>
    <row r="2019" spans="1:12" s="5" customFormat="1" x14ac:dyDescent="0.25">
      <c r="A2019" s="3" t="s">
        <v>1575</v>
      </c>
      <c r="B2019" s="4" t="s">
        <v>3673</v>
      </c>
      <c r="C2019" s="2" t="s">
        <v>3674</v>
      </c>
      <c r="D2019" s="2" t="s">
        <v>458</v>
      </c>
      <c r="E2019" s="2">
        <v>6</v>
      </c>
      <c r="F2019" s="32"/>
      <c r="G2019" s="17">
        <v>15</v>
      </c>
      <c r="H2019" s="41">
        <f>(F2019*G2019*0.25)/1.055</f>
        <v>0</v>
      </c>
      <c r="I2019" s="34">
        <f t="shared" ref="I2019:I2041" si="141">F2019*G2019*0.91</f>
        <v>0</v>
      </c>
      <c r="J2019" s="2"/>
      <c r="K2019" s="2"/>
      <c r="L2019" s="2"/>
    </row>
    <row r="2020" spans="1:12" s="5" customFormat="1" x14ac:dyDescent="0.25">
      <c r="A2020" s="3" t="s">
        <v>1575</v>
      </c>
      <c r="B2020" s="4" t="s">
        <v>3679</v>
      </c>
      <c r="C2020" s="2" t="s">
        <v>3680</v>
      </c>
      <c r="D2020" s="2" t="s">
        <v>458</v>
      </c>
      <c r="E2020" s="2">
        <v>2</v>
      </c>
      <c r="F2020" s="32"/>
      <c r="G2020" s="17">
        <v>11.8</v>
      </c>
      <c r="H2020" s="41">
        <f>(F2020*G2020*0.25)/1.055</f>
        <v>0</v>
      </c>
      <c r="I2020" s="34">
        <f t="shared" si="141"/>
        <v>0</v>
      </c>
      <c r="J2020" s="2"/>
      <c r="K2020" s="2"/>
      <c r="L2020" s="2"/>
    </row>
    <row r="2021" spans="1:12" s="5" customFormat="1" x14ac:dyDescent="0.25">
      <c r="A2021" s="3" t="s">
        <v>1575</v>
      </c>
      <c r="B2021" s="4" t="s">
        <v>1576</v>
      </c>
      <c r="C2021" s="2" t="s">
        <v>1092</v>
      </c>
      <c r="D2021" s="2" t="s">
        <v>458</v>
      </c>
      <c r="E2021" s="2">
        <v>4</v>
      </c>
      <c r="F2021" s="32"/>
      <c r="G2021" s="17">
        <v>13.5</v>
      </c>
      <c r="H2021" s="41">
        <f>(F2021*G2021*0.25)/1.055</f>
        <v>0</v>
      </c>
      <c r="I2021" s="34">
        <f t="shared" si="141"/>
        <v>0</v>
      </c>
      <c r="J2021" s="2"/>
      <c r="K2021" s="2"/>
      <c r="L2021" s="2"/>
    </row>
    <row r="2022" spans="1:12" s="5" customFormat="1" x14ac:dyDescent="0.25">
      <c r="A2022" s="3" t="s">
        <v>1575</v>
      </c>
      <c r="B2022" s="4" t="s">
        <v>3677</v>
      </c>
      <c r="C2022" s="2" t="s">
        <v>3678</v>
      </c>
      <c r="D2022" s="2" t="s">
        <v>458</v>
      </c>
      <c r="E2022" s="2">
        <v>2</v>
      </c>
      <c r="F2022" s="32"/>
      <c r="G2022" s="17">
        <v>5</v>
      </c>
      <c r="H2022" s="41"/>
      <c r="I2022" s="34">
        <f t="shared" si="141"/>
        <v>0</v>
      </c>
      <c r="J2022" s="2"/>
      <c r="K2022" s="2"/>
      <c r="L2022" s="2"/>
    </row>
    <row r="2023" spans="1:12" s="5" customFormat="1" x14ac:dyDescent="0.25">
      <c r="A2023" s="3" t="s">
        <v>1575</v>
      </c>
      <c r="B2023" s="4" t="s">
        <v>1110</v>
      </c>
      <c r="C2023" s="2" t="s">
        <v>1111</v>
      </c>
      <c r="D2023" s="2" t="s">
        <v>458</v>
      </c>
      <c r="E2023" s="2">
        <v>3</v>
      </c>
      <c r="F2023" s="32"/>
      <c r="G2023" s="17">
        <v>7.9</v>
      </c>
      <c r="H2023" s="41">
        <f t="shared" ref="H2023:H2039" si="142">(F2023*G2023*0.25)/1.055</f>
        <v>0</v>
      </c>
      <c r="I2023" s="34">
        <f t="shared" si="141"/>
        <v>0</v>
      </c>
      <c r="J2023"/>
      <c r="K2023" s="2"/>
      <c r="L2023" s="2"/>
    </row>
    <row r="2024" spans="1:12" s="5" customFormat="1" x14ac:dyDescent="0.25">
      <c r="A2024" s="3" t="s">
        <v>1575</v>
      </c>
      <c r="B2024" s="4" t="s">
        <v>2950</v>
      </c>
      <c r="C2024" s="2" t="s">
        <v>2951</v>
      </c>
      <c r="D2024" s="2" t="s">
        <v>458</v>
      </c>
      <c r="E2024" s="2">
        <v>3</v>
      </c>
      <c r="F2024" s="32"/>
      <c r="G2024" s="17">
        <v>5</v>
      </c>
      <c r="H2024" s="41">
        <f t="shared" si="142"/>
        <v>0</v>
      </c>
      <c r="I2024" s="34">
        <f t="shared" si="141"/>
        <v>0</v>
      </c>
      <c r="J2024"/>
      <c r="K2024" s="2"/>
      <c r="L2024" s="2"/>
    </row>
    <row r="2025" spans="1:12" s="5" customFormat="1" x14ac:dyDescent="0.25">
      <c r="A2025" s="3" t="s">
        <v>1575</v>
      </c>
      <c r="B2025" s="4" t="s">
        <v>3683</v>
      </c>
      <c r="C2025" s="2" t="s">
        <v>3684</v>
      </c>
      <c r="D2025" s="2" t="s">
        <v>458</v>
      </c>
      <c r="E2025" s="2">
        <v>3</v>
      </c>
      <c r="F2025" s="32"/>
      <c r="G2025" s="17">
        <v>10</v>
      </c>
      <c r="H2025" s="41">
        <f t="shared" si="142"/>
        <v>0</v>
      </c>
      <c r="I2025" s="34">
        <f t="shared" si="141"/>
        <v>0</v>
      </c>
      <c r="J2025" s="2"/>
      <c r="K2025" s="2"/>
      <c r="L2025" s="2"/>
    </row>
    <row r="2026" spans="1:12" s="23" customFormat="1" x14ac:dyDescent="0.25">
      <c r="A2026" s="3" t="s">
        <v>1575</v>
      </c>
      <c r="B2026" s="4" t="s">
        <v>999</v>
      </c>
      <c r="C2026" s="2" t="s">
        <v>1000</v>
      </c>
      <c r="D2026" s="2" t="s">
        <v>425</v>
      </c>
      <c r="E2026" s="2">
        <v>5</v>
      </c>
      <c r="F2026" s="32"/>
      <c r="G2026" s="17">
        <v>14.9</v>
      </c>
      <c r="H2026" s="41">
        <f t="shared" si="142"/>
        <v>0</v>
      </c>
      <c r="I2026" s="34">
        <f t="shared" si="141"/>
        <v>0</v>
      </c>
      <c r="J2026" s="2"/>
      <c r="K2026" s="2"/>
      <c r="L2026" s="2"/>
    </row>
    <row r="2027" spans="1:12" s="23" customFormat="1" x14ac:dyDescent="0.25">
      <c r="A2027" s="3" t="s">
        <v>1575</v>
      </c>
      <c r="B2027" s="4" t="s">
        <v>1001</v>
      </c>
      <c r="C2027" s="2" t="s">
        <v>1002</v>
      </c>
      <c r="D2027" s="2" t="s">
        <v>425</v>
      </c>
      <c r="E2027" s="2">
        <v>5</v>
      </c>
      <c r="F2027" s="32"/>
      <c r="G2027" s="17">
        <v>14.9</v>
      </c>
      <c r="H2027" s="41">
        <f t="shared" si="142"/>
        <v>0</v>
      </c>
      <c r="I2027" s="34">
        <f t="shared" si="141"/>
        <v>0</v>
      </c>
      <c r="J2027" s="2"/>
      <c r="K2027" s="2"/>
      <c r="L2027" s="2"/>
    </row>
    <row r="2028" spans="1:12" s="2" customFormat="1" x14ac:dyDescent="0.25">
      <c r="A2028" s="3" t="s">
        <v>1575</v>
      </c>
      <c r="B2028" s="4" t="s">
        <v>1098</v>
      </c>
      <c r="C2028" s="2" t="s">
        <v>4910</v>
      </c>
      <c r="D2028" s="2" t="s">
        <v>425</v>
      </c>
      <c r="E2028" s="2">
        <v>5</v>
      </c>
      <c r="F2028" s="32"/>
      <c r="G2028" s="17">
        <v>7.9</v>
      </c>
      <c r="H2028" s="41">
        <f t="shared" si="142"/>
        <v>0</v>
      </c>
      <c r="I2028" s="34">
        <f t="shared" si="141"/>
        <v>0</v>
      </c>
    </row>
    <row r="2029" spans="1:12" s="2" customFormat="1" x14ac:dyDescent="0.25">
      <c r="A2029" s="3" t="s">
        <v>1575</v>
      </c>
      <c r="B2029" s="4" t="s">
        <v>2954</v>
      </c>
      <c r="C2029" s="2" t="s">
        <v>2955</v>
      </c>
      <c r="D2029" s="2" t="s">
        <v>425</v>
      </c>
      <c r="E2029" s="2">
        <v>3</v>
      </c>
      <c r="F2029" s="32"/>
      <c r="G2029" s="17">
        <v>7.9</v>
      </c>
      <c r="H2029" s="41">
        <f t="shared" si="142"/>
        <v>0</v>
      </c>
      <c r="I2029" s="34">
        <f t="shared" si="141"/>
        <v>0</v>
      </c>
    </row>
    <row r="2030" spans="1:12" s="23" customFormat="1" x14ac:dyDescent="0.25">
      <c r="A2030" s="3" t="s">
        <v>1575</v>
      </c>
      <c r="B2030" s="4" t="s">
        <v>3671</v>
      </c>
      <c r="C2030" s="2" t="s">
        <v>3672</v>
      </c>
      <c r="D2030" s="2" t="s">
        <v>458</v>
      </c>
      <c r="E2030" s="2">
        <v>4</v>
      </c>
      <c r="F2030" s="32"/>
      <c r="G2030" s="17">
        <v>13.5</v>
      </c>
      <c r="H2030" s="41">
        <f t="shared" si="142"/>
        <v>0</v>
      </c>
      <c r="I2030" s="34">
        <f t="shared" si="141"/>
        <v>0</v>
      </c>
      <c r="J2030" s="2"/>
      <c r="K2030" s="2"/>
      <c r="L2030" s="2"/>
    </row>
    <row r="2031" spans="1:12" s="23" customFormat="1" x14ac:dyDescent="0.25">
      <c r="A2031" s="3" t="s">
        <v>1575</v>
      </c>
      <c r="B2031" s="4" t="s">
        <v>1096</v>
      </c>
      <c r="C2031" s="2" t="s">
        <v>1097</v>
      </c>
      <c r="D2031" s="2" t="s">
        <v>458</v>
      </c>
      <c r="E2031" s="2">
        <v>4</v>
      </c>
      <c r="F2031" s="32"/>
      <c r="G2031" s="17">
        <v>7.5</v>
      </c>
      <c r="H2031" s="41">
        <f t="shared" si="142"/>
        <v>0</v>
      </c>
      <c r="I2031" s="34">
        <f t="shared" si="141"/>
        <v>0</v>
      </c>
      <c r="J2031" s="2"/>
      <c r="K2031" s="2"/>
      <c r="L2031" s="2"/>
    </row>
    <row r="2032" spans="1:12" s="23" customFormat="1" x14ac:dyDescent="0.25">
      <c r="A2032" s="3" t="s">
        <v>1575</v>
      </c>
      <c r="B2032" s="4" t="s">
        <v>3685</v>
      </c>
      <c r="C2032" s="2" t="s">
        <v>3686</v>
      </c>
      <c r="D2032" s="2" t="s">
        <v>425</v>
      </c>
      <c r="E2032" s="2">
        <v>2</v>
      </c>
      <c r="F2032" s="32"/>
      <c r="G2032" s="17">
        <v>10</v>
      </c>
      <c r="H2032" s="41">
        <f t="shared" si="142"/>
        <v>0</v>
      </c>
      <c r="I2032" s="34">
        <f t="shared" si="141"/>
        <v>0</v>
      </c>
      <c r="J2032" s="2"/>
      <c r="K2032" s="2"/>
      <c r="L2032" s="2"/>
    </row>
    <row r="2033" spans="1:12" s="23" customFormat="1" x14ac:dyDescent="0.25">
      <c r="A2033" s="3" t="s">
        <v>1575</v>
      </c>
      <c r="B2033" s="4" t="s">
        <v>1003</v>
      </c>
      <c r="C2033" s="2" t="s">
        <v>1004</v>
      </c>
      <c r="D2033" s="2" t="s">
        <v>425</v>
      </c>
      <c r="E2033" s="2">
        <v>5</v>
      </c>
      <c r="F2033" s="32"/>
      <c r="G2033" s="17">
        <v>14.9</v>
      </c>
      <c r="H2033" s="41">
        <f t="shared" si="142"/>
        <v>0</v>
      </c>
      <c r="I2033" s="34">
        <f t="shared" si="141"/>
        <v>0</v>
      </c>
      <c r="J2033" s="2"/>
      <c r="K2033" s="2"/>
      <c r="L2033" s="2"/>
    </row>
    <row r="2034" spans="1:12" s="23" customFormat="1" x14ac:dyDescent="0.25">
      <c r="A2034" s="3" t="s">
        <v>1575</v>
      </c>
      <c r="B2034" s="4" t="s">
        <v>1098</v>
      </c>
      <c r="C2034" s="2" t="s">
        <v>1099</v>
      </c>
      <c r="D2034" s="2" t="s">
        <v>425</v>
      </c>
      <c r="E2034" s="2">
        <v>3</v>
      </c>
      <c r="F2034" s="32"/>
      <c r="G2034" s="17">
        <v>5</v>
      </c>
      <c r="H2034" s="41">
        <f t="shared" si="142"/>
        <v>0</v>
      </c>
      <c r="I2034" s="34">
        <f t="shared" si="141"/>
        <v>0</v>
      </c>
      <c r="J2034" s="2"/>
      <c r="K2034" s="2"/>
      <c r="L2034" s="2"/>
    </row>
    <row r="2035" spans="1:12" s="23" customFormat="1" x14ac:dyDescent="0.25">
      <c r="A2035" s="3" t="s">
        <v>1575</v>
      </c>
      <c r="B2035" s="4" t="s">
        <v>1112</v>
      </c>
      <c r="C2035" s="2" t="s">
        <v>1113</v>
      </c>
      <c r="D2035" s="2" t="s">
        <v>425</v>
      </c>
      <c r="E2035" s="2">
        <v>2</v>
      </c>
      <c r="F2035" s="32"/>
      <c r="G2035" s="17">
        <v>7.9</v>
      </c>
      <c r="H2035" s="41">
        <f t="shared" si="142"/>
        <v>0</v>
      </c>
      <c r="I2035" s="34">
        <f t="shared" si="141"/>
        <v>0</v>
      </c>
      <c r="J2035" s="2"/>
      <c r="K2035" s="2"/>
      <c r="L2035" s="2"/>
    </row>
    <row r="2036" spans="1:12" s="23" customFormat="1" x14ac:dyDescent="0.25">
      <c r="A2036" s="3" t="s">
        <v>1575</v>
      </c>
      <c r="B2036" s="4" t="s">
        <v>3697</v>
      </c>
      <c r="C2036" s="2" t="s">
        <v>3698</v>
      </c>
      <c r="D2036" s="2" t="s">
        <v>425</v>
      </c>
      <c r="E2036" s="2">
        <v>2</v>
      </c>
      <c r="F2036" s="32"/>
      <c r="G2036" s="17">
        <v>18</v>
      </c>
      <c r="H2036" s="41">
        <f t="shared" si="142"/>
        <v>0</v>
      </c>
      <c r="I2036" s="34">
        <f t="shared" si="141"/>
        <v>0</v>
      </c>
      <c r="J2036" s="2"/>
      <c r="K2036" s="2"/>
      <c r="L2036" s="2"/>
    </row>
    <row r="2037" spans="1:12" s="23" customFormat="1" x14ac:dyDescent="0.25">
      <c r="A2037" s="3" t="s">
        <v>1575</v>
      </c>
      <c r="B2037" s="4" t="s">
        <v>1108</v>
      </c>
      <c r="C2037" s="2" t="s">
        <v>1109</v>
      </c>
      <c r="D2037" s="2" t="s">
        <v>458</v>
      </c>
      <c r="E2037" s="2">
        <v>3</v>
      </c>
      <c r="F2037" s="32"/>
      <c r="G2037" s="17">
        <v>7.9</v>
      </c>
      <c r="H2037" s="41">
        <f t="shared" si="142"/>
        <v>0</v>
      </c>
      <c r="I2037" s="34">
        <f t="shared" si="141"/>
        <v>0</v>
      </c>
      <c r="J2037" s="2"/>
      <c r="K2037" s="2"/>
      <c r="L2037" s="2"/>
    </row>
    <row r="2038" spans="1:12" s="23" customFormat="1" x14ac:dyDescent="0.25">
      <c r="A2038" s="3" t="s">
        <v>1575</v>
      </c>
      <c r="B2038" s="4" t="s">
        <v>2968</v>
      </c>
      <c r="C2038" s="2" t="s">
        <v>2969</v>
      </c>
      <c r="D2038" s="2" t="s">
        <v>458</v>
      </c>
      <c r="E2038" s="2">
        <v>6</v>
      </c>
      <c r="F2038" s="32"/>
      <c r="G2038" s="17">
        <v>15</v>
      </c>
      <c r="H2038" s="41">
        <f t="shared" si="142"/>
        <v>0</v>
      </c>
      <c r="I2038" s="34">
        <f t="shared" si="141"/>
        <v>0</v>
      </c>
      <c r="J2038" s="2"/>
      <c r="K2038" s="2"/>
      <c r="L2038" s="2"/>
    </row>
    <row r="2039" spans="1:12" s="23" customFormat="1" x14ac:dyDescent="0.25">
      <c r="A2039" s="3" t="s">
        <v>1575</v>
      </c>
      <c r="B2039" s="4" t="s">
        <v>1106</v>
      </c>
      <c r="C2039" s="2" t="s">
        <v>1107</v>
      </c>
      <c r="D2039" s="2" t="s">
        <v>458</v>
      </c>
      <c r="E2039" s="2">
        <v>3</v>
      </c>
      <c r="F2039" s="32"/>
      <c r="G2039" s="17">
        <v>7.9</v>
      </c>
      <c r="H2039" s="41">
        <f t="shared" si="142"/>
        <v>0</v>
      </c>
      <c r="I2039" s="34">
        <f t="shared" si="141"/>
        <v>0</v>
      </c>
      <c r="J2039" s="2"/>
      <c r="K2039" s="2"/>
      <c r="L2039" s="2"/>
    </row>
    <row r="2040" spans="1:12" s="23" customFormat="1" x14ac:dyDescent="0.25">
      <c r="A2040" s="7" t="s">
        <v>2970</v>
      </c>
      <c r="B2040" s="8" t="s">
        <v>3358</v>
      </c>
      <c r="C2040" s="5" t="s">
        <v>3359</v>
      </c>
      <c r="D2040" s="5" t="s">
        <v>458</v>
      </c>
      <c r="E2040" s="5">
        <v>6</v>
      </c>
      <c r="F2040" s="33"/>
      <c r="G2040" s="37">
        <v>4.95</v>
      </c>
      <c r="H2040" s="42">
        <f>(F2040*G2040*0.4)/1.055</f>
        <v>0</v>
      </c>
      <c r="I2040" s="36">
        <f t="shared" si="141"/>
        <v>0</v>
      </c>
      <c r="J2040" s="5"/>
      <c r="K2040" s="5"/>
    </row>
    <row r="2041" spans="1:12" s="23" customFormat="1" ht="15.75" thickBot="1" x14ac:dyDescent="0.3">
      <c r="A2041" s="7" t="s">
        <v>2970</v>
      </c>
      <c r="B2041" s="8" t="s">
        <v>2971</v>
      </c>
      <c r="C2041" s="5" t="s">
        <v>2972</v>
      </c>
      <c r="D2041" s="5" t="s">
        <v>473</v>
      </c>
      <c r="E2041" s="5">
        <v>9</v>
      </c>
      <c r="F2041" s="33"/>
      <c r="G2041" s="37">
        <v>9.9499999999999993</v>
      </c>
      <c r="H2041" s="42"/>
      <c r="I2041" s="34">
        <f t="shared" si="141"/>
        <v>0</v>
      </c>
      <c r="J2041" s="5"/>
      <c r="K2041" s="5"/>
      <c r="L2041" s="5"/>
    </row>
    <row r="2042" spans="1:12" ht="15.75" thickBot="1" x14ac:dyDescent="0.3">
      <c r="F2042" s="76"/>
      <c r="G2042" s="76"/>
      <c r="H2042" s="78"/>
      <c r="I2042" s="82"/>
      <c r="K2042" s="2"/>
      <c r="L2042" s="2"/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1397"/>
  <sheetViews>
    <sheetView topLeftCell="A861" workbookViewId="0">
      <selection activeCell="C170" sqref="C170"/>
    </sheetView>
  </sheetViews>
  <sheetFormatPr baseColWidth="10" defaultRowHeight="15" x14ac:dyDescent="0.25"/>
  <cols>
    <col min="1" max="1" width="17.5703125" customWidth="1"/>
    <col min="2" max="2" width="20.5703125" customWidth="1"/>
    <col min="3" max="3" width="32.5703125" customWidth="1"/>
    <col min="4" max="4" width="12.140625" customWidth="1"/>
    <col min="6" max="6" width="11.42578125" style="10" customWidth="1"/>
    <col min="7" max="7" width="4.85546875" style="10" customWidth="1"/>
    <col min="8" max="8" width="12.5703125" style="11" bestFit="1" customWidth="1"/>
    <col min="9" max="9" width="11.42578125" style="10" hidden="1" customWidth="1"/>
    <col min="10" max="10" width="11.42578125" hidden="1" customWidth="1"/>
  </cols>
  <sheetData>
    <row r="1" spans="1:60" x14ac:dyDescent="0.25">
      <c r="A1" s="46" t="s">
        <v>2994</v>
      </c>
      <c r="B1" s="46"/>
      <c r="C1" s="46"/>
      <c r="D1" s="46"/>
      <c r="E1" s="46" t="s">
        <v>2995</v>
      </c>
      <c r="F1" s="46"/>
      <c r="G1" s="46" t="s">
        <v>2997</v>
      </c>
      <c r="H1" s="46" t="s">
        <v>2998</v>
      </c>
      <c r="I1" s="46" t="s">
        <v>2999</v>
      </c>
      <c r="J1" s="46" t="s">
        <v>3000</v>
      </c>
      <c r="K1" s="46" t="s">
        <v>3001</v>
      </c>
      <c r="L1" s="46" t="s">
        <v>3002</v>
      </c>
      <c r="M1" s="46" t="s">
        <v>3003</v>
      </c>
      <c r="N1" s="46" t="s">
        <v>3004</v>
      </c>
      <c r="O1" s="46"/>
      <c r="P1" s="46"/>
      <c r="Q1" s="46" t="s">
        <v>3007</v>
      </c>
      <c r="R1" s="46" t="s">
        <v>3008</v>
      </c>
      <c r="S1" s="46"/>
      <c r="T1" s="46" t="s">
        <v>3009</v>
      </c>
      <c r="U1" s="46"/>
      <c r="V1" s="46"/>
      <c r="W1" s="46" t="s">
        <v>3010</v>
      </c>
      <c r="X1" s="46" t="s">
        <v>3011</v>
      </c>
      <c r="Y1" s="46" t="s">
        <v>3012</v>
      </c>
      <c r="Z1" s="46" t="s">
        <v>3013</v>
      </c>
      <c r="AA1" s="46" t="s">
        <v>3014</v>
      </c>
      <c r="AB1" s="46" t="s">
        <v>3015</v>
      </c>
      <c r="AC1" s="46" t="s">
        <v>3016</v>
      </c>
      <c r="AD1" s="46" t="s">
        <v>3017</v>
      </c>
      <c r="AE1" s="46"/>
      <c r="AF1" s="46"/>
      <c r="AG1" s="46"/>
      <c r="AH1" s="46"/>
      <c r="AI1" s="46" t="s">
        <v>3018</v>
      </c>
      <c r="AJ1" s="46"/>
      <c r="AK1" s="46"/>
      <c r="AL1" s="46"/>
      <c r="AM1" s="46"/>
      <c r="AN1" s="46"/>
      <c r="AO1" s="46"/>
      <c r="AP1" s="46"/>
      <c r="AQ1" s="46" t="s">
        <v>3019</v>
      </c>
      <c r="AR1" s="46" t="s">
        <v>3020</v>
      </c>
      <c r="AS1" s="46" t="s">
        <v>3021</v>
      </c>
      <c r="AT1" s="46" t="s">
        <v>3022</v>
      </c>
      <c r="AU1" s="46" t="s">
        <v>2995</v>
      </c>
      <c r="AV1" s="46" t="s">
        <v>2996</v>
      </c>
      <c r="AW1" s="46" t="s">
        <v>3023</v>
      </c>
      <c r="AX1" s="46" t="s">
        <v>2998</v>
      </c>
      <c r="AY1" s="46" t="s">
        <v>2999</v>
      </c>
      <c r="AZ1" s="46" t="s">
        <v>3000</v>
      </c>
      <c r="BA1" s="46" t="s">
        <v>3024</v>
      </c>
      <c r="BB1" s="46" t="s">
        <v>3002</v>
      </c>
      <c r="BC1" s="46" t="s">
        <v>3025</v>
      </c>
      <c r="BD1" s="46" t="s">
        <v>3004</v>
      </c>
      <c r="BE1" s="46" t="s">
        <v>3005</v>
      </c>
      <c r="BF1" s="46" t="s">
        <v>3006</v>
      </c>
      <c r="BG1" s="46" t="s">
        <v>3026</v>
      </c>
      <c r="BH1" s="46" t="s">
        <v>3027</v>
      </c>
    </row>
    <row r="2" spans="1:60" x14ac:dyDescent="0.25">
      <c r="A2" s="46" t="s">
        <v>3028</v>
      </c>
      <c r="B2" s="46"/>
      <c r="C2" s="46"/>
      <c r="D2" s="46"/>
      <c r="E2" s="46" t="s">
        <v>3030</v>
      </c>
      <c r="F2" s="46"/>
      <c r="G2" s="46" t="s">
        <v>3031</v>
      </c>
      <c r="H2" s="46" t="s">
        <v>3032</v>
      </c>
      <c r="I2" s="46" t="s">
        <v>3033</v>
      </c>
      <c r="J2" s="46" t="s">
        <v>3034</v>
      </c>
      <c r="K2" s="46" t="s">
        <v>3035</v>
      </c>
      <c r="L2" s="46" t="s">
        <v>3036</v>
      </c>
      <c r="M2" s="46" t="s">
        <v>3035</v>
      </c>
      <c r="N2" s="46" t="s">
        <v>3036</v>
      </c>
      <c r="O2" s="46"/>
      <c r="P2" s="46" t="s">
        <v>1732</v>
      </c>
      <c r="Q2" s="46" t="s">
        <v>3038</v>
      </c>
      <c r="R2" s="46" t="s">
        <v>3039</v>
      </c>
      <c r="S2" s="46" t="s">
        <v>3040</v>
      </c>
      <c r="T2" s="46" t="s">
        <v>3041</v>
      </c>
      <c r="U2" s="46"/>
      <c r="V2" s="46"/>
      <c r="W2" s="46" t="s">
        <v>3042</v>
      </c>
      <c r="X2" s="46" t="s">
        <v>3043</v>
      </c>
      <c r="Y2" s="46" t="s">
        <v>3044</v>
      </c>
      <c r="Z2" s="46" t="s">
        <v>3045</v>
      </c>
      <c r="AA2" s="46" t="s">
        <v>3046</v>
      </c>
      <c r="AB2" s="46" t="s">
        <v>3047</v>
      </c>
      <c r="AC2" s="46" t="s">
        <v>3048</v>
      </c>
      <c r="AD2" s="46" t="s">
        <v>3049</v>
      </c>
      <c r="AE2" s="46" t="s">
        <v>3032</v>
      </c>
      <c r="AF2" s="46"/>
      <c r="AG2" s="46"/>
      <c r="AH2" s="46" t="s">
        <v>3050</v>
      </c>
      <c r="AI2" s="46" t="s">
        <v>3051</v>
      </c>
      <c r="AJ2" s="46"/>
      <c r="AK2" s="46" t="s">
        <v>1732</v>
      </c>
      <c r="AL2" s="46" t="s">
        <v>3052</v>
      </c>
      <c r="AM2" s="46"/>
      <c r="AN2" s="46"/>
      <c r="AO2" s="46" t="s">
        <v>1732</v>
      </c>
      <c r="AP2" s="46" t="s">
        <v>3037</v>
      </c>
      <c r="AQ2" s="46" t="s">
        <v>3035</v>
      </c>
      <c r="AR2" s="46" t="s">
        <v>3053</v>
      </c>
      <c r="AS2" s="46" t="s">
        <v>3029</v>
      </c>
      <c r="AT2" s="46" t="s">
        <v>3054</v>
      </c>
      <c r="AU2" s="46" t="s">
        <v>3054</v>
      </c>
      <c r="AV2" s="46" t="s">
        <v>3054</v>
      </c>
      <c r="AW2" s="46" t="s">
        <v>3054</v>
      </c>
      <c r="AX2" s="46" t="s">
        <v>3054</v>
      </c>
      <c r="AY2" s="46" t="s">
        <v>3054</v>
      </c>
      <c r="AZ2" s="46" t="s">
        <v>3054</v>
      </c>
      <c r="BA2" s="46" t="s">
        <v>3054</v>
      </c>
      <c r="BB2" s="46" t="s">
        <v>3054</v>
      </c>
      <c r="BC2" s="46" t="s">
        <v>3054</v>
      </c>
      <c r="BD2" s="46" t="s">
        <v>3054</v>
      </c>
      <c r="BE2" s="46" t="s">
        <v>3054</v>
      </c>
      <c r="BF2" s="46" t="s">
        <v>1732</v>
      </c>
      <c r="BG2" s="46" t="s">
        <v>3055</v>
      </c>
      <c r="BH2" s="46" t="s">
        <v>3029</v>
      </c>
    </row>
    <row r="4" spans="1:60" x14ac:dyDescent="0.25">
      <c r="A4" s="14" t="s">
        <v>1136</v>
      </c>
      <c r="B4" s="15" t="s">
        <v>1135</v>
      </c>
      <c r="C4" s="15" t="s">
        <v>1137</v>
      </c>
      <c r="D4" s="15" t="s">
        <v>398</v>
      </c>
      <c r="E4" s="15" t="s">
        <v>399</v>
      </c>
      <c r="F4" s="16" t="s">
        <v>1139</v>
      </c>
      <c r="G4" s="16" t="s">
        <v>1203</v>
      </c>
      <c r="H4" s="11" t="s">
        <v>1386</v>
      </c>
      <c r="I4" s="16" t="s">
        <v>1387</v>
      </c>
      <c r="J4" s="12" t="s">
        <v>1659</v>
      </c>
      <c r="K4" s="12" t="s">
        <v>1659</v>
      </c>
      <c r="L4" s="12" t="s">
        <v>2993</v>
      </c>
    </row>
    <row r="5" spans="1:60" x14ac:dyDescent="0.25">
      <c r="A5" s="2" t="s">
        <v>186</v>
      </c>
      <c r="B5" s="4" t="s">
        <v>187</v>
      </c>
      <c r="C5" s="2" t="s">
        <v>188</v>
      </c>
      <c r="D5" s="2" t="s">
        <v>189</v>
      </c>
      <c r="E5" s="2">
        <v>10</v>
      </c>
      <c r="F5" s="32">
        <v>3</v>
      </c>
      <c r="G5" s="17">
        <v>6.95</v>
      </c>
      <c r="H5" s="40"/>
      <c r="I5" s="34">
        <f>F5*G5*0.91</f>
        <v>18.973500000000001</v>
      </c>
      <c r="J5" s="2"/>
      <c r="K5" s="2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</row>
    <row r="6" spans="1:60" x14ac:dyDescent="0.25">
      <c r="A6" s="2" t="s">
        <v>2441</v>
      </c>
      <c r="B6" s="4" t="s">
        <v>2442</v>
      </c>
      <c r="C6" s="2" t="s">
        <v>2443</v>
      </c>
      <c r="D6" s="2" t="s">
        <v>425</v>
      </c>
      <c r="E6" s="2">
        <v>11</v>
      </c>
      <c r="F6" s="32">
        <v>3</v>
      </c>
      <c r="G6" s="17">
        <v>11.9</v>
      </c>
      <c r="H6" s="41">
        <f>(F6*1.5)/1.055</f>
        <v>4.2654028436018958</v>
      </c>
      <c r="I6" s="34">
        <f>F6*G6*0.91</f>
        <v>32.487000000000002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</row>
    <row r="7" spans="1:60" x14ac:dyDescent="0.25">
      <c r="A7" s="1"/>
      <c r="B7" s="46" t="s">
        <v>2442</v>
      </c>
      <c r="F7" s="34"/>
      <c r="H7" s="43"/>
      <c r="I7" s="34"/>
      <c r="J7" s="13"/>
    </row>
    <row r="8" spans="1:60" x14ac:dyDescent="0.25">
      <c r="A8" s="2" t="s">
        <v>2441</v>
      </c>
      <c r="B8" s="4" t="s">
        <v>2446</v>
      </c>
      <c r="C8" s="2" t="s">
        <v>2447</v>
      </c>
      <c r="D8" s="2" t="s">
        <v>425</v>
      </c>
      <c r="E8" s="2">
        <v>11</v>
      </c>
      <c r="F8" s="32">
        <v>3</v>
      </c>
      <c r="G8" s="17">
        <v>12</v>
      </c>
      <c r="H8" s="41">
        <f>(F8*1.5)/1.055</f>
        <v>4.2654028436018958</v>
      </c>
      <c r="I8" s="34">
        <f>F8*G8*0.91</f>
        <v>32.76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</row>
    <row r="9" spans="1:60" x14ac:dyDescent="0.25">
      <c r="B9" s="46" t="s">
        <v>2446</v>
      </c>
      <c r="F9" s="34"/>
      <c r="H9" s="43"/>
      <c r="I9" s="34"/>
    </row>
    <row r="10" spans="1:60" x14ac:dyDescent="0.25">
      <c r="A10" s="2" t="s">
        <v>2441</v>
      </c>
      <c r="B10" s="4" t="s">
        <v>2444</v>
      </c>
      <c r="C10" s="2" t="s">
        <v>2445</v>
      </c>
      <c r="D10" s="2" t="s">
        <v>425</v>
      </c>
      <c r="E10" s="2">
        <v>11</v>
      </c>
      <c r="F10" s="32">
        <v>1</v>
      </c>
      <c r="G10" s="17">
        <v>12</v>
      </c>
      <c r="H10" s="41">
        <f>(F10*1.5)/1.055</f>
        <v>1.4218009478672986</v>
      </c>
      <c r="I10" s="3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</row>
    <row r="11" spans="1:60" x14ac:dyDescent="0.25">
      <c r="B11" s="46" t="s">
        <v>2444</v>
      </c>
      <c r="F11" s="34"/>
      <c r="H11" s="43"/>
      <c r="I11" s="34"/>
    </row>
    <row r="12" spans="1:60" x14ac:dyDescent="0.25">
      <c r="A12" s="25" t="s">
        <v>3493</v>
      </c>
      <c r="B12" s="27" t="s">
        <v>3494</v>
      </c>
      <c r="C12" s="24" t="s">
        <v>3495</v>
      </c>
      <c r="D12" s="24" t="s">
        <v>807</v>
      </c>
      <c r="E12" s="24">
        <v>6</v>
      </c>
      <c r="F12" s="35">
        <v>1</v>
      </c>
      <c r="G12" s="38">
        <v>9.9499999999999993</v>
      </c>
      <c r="H12" s="40">
        <f>(F12*G12*0.25)/1.055</f>
        <v>2.3578199052132702</v>
      </c>
      <c r="I12" s="34">
        <f>F12*G12*0.91</f>
        <v>9.0544999999999991</v>
      </c>
      <c r="J12" s="23"/>
    </row>
    <row r="13" spans="1:60" x14ac:dyDescent="0.25">
      <c r="A13" s="3" t="s">
        <v>520</v>
      </c>
      <c r="B13" s="4" t="s">
        <v>2980</v>
      </c>
      <c r="C13" s="2" t="s">
        <v>2981</v>
      </c>
      <c r="D13" s="2" t="s">
        <v>458</v>
      </c>
      <c r="E13" s="2">
        <v>5</v>
      </c>
      <c r="F13" s="32">
        <v>52</v>
      </c>
      <c r="G13" s="17">
        <v>6.95</v>
      </c>
      <c r="H13" s="41">
        <f>(F13*G13*0.25)/1.055</f>
        <v>85.639810426540294</v>
      </c>
      <c r="I13" s="34">
        <f>F13*G13*0.91</f>
        <v>328.87400000000002</v>
      </c>
      <c r="J13" s="2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</row>
    <row r="14" spans="1:60" x14ac:dyDescent="0.25">
      <c r="A14" s="3" t="s">
        <v>520</v>
      </c>
      <c r="B14" s="4" t="s">
        <v>2978</v>
      </c>
      <c r="C14" s="2" t="s">
        <v>2979</v>
      </c>
      <c r="D14" s="2" t="s">
        <v>458</v>
      </c>
      <c r="E14" s="2">
        <v>5</v>
      </c>
      <c r="F14" s="32">
        <v>4</v>
      </c>
      <c r="G14" s="17">
        <v>8.5</v>
      </c>
      <c r="H14" s="41">
        <f>(F14*G14*0.25)/1.055</f>
        <v>8.0568720379146921</v>
      </c>
      <c r="I14" s="34">
        <f>F14*G14*0.91</f>
        <v>30.94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</row>
    <row r="15" spans="1:60" x14ac:dyDescent="0.25">
      <c r="A15" s="3" t="s">
        <v>520</v>
      </c>
      <c r="B15" s="4" t="s">
        <v>2976</v>
      </c>
      <c r="C15" s="2" t="s">
        <v>2977</v>
      </c>
      <c r="D15" s="2" t="s">
        <v>458</v>
      </c>
      <c r="E15" s="2">
        <v>5</v>
      </c>
      <c r="F15" s="32">
        <v>2</v>
      </c>
      <c r="G15" s="17">
        <v>8.5</v>
      </c>
      <c r="H15" s="41">
        <f>(F15*G15*0.25)/1.055</f>
        <v>4.028436018957346</v>
      </c>
      <c r="I15" s="34">
        <f>F15*G15*0.91</f>
        <v>15.47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</row>
    <row r="16" spans="1:60" x14ac:dyDescent="0.25">
      <c r="A16" s="3" t="s">
        <v>1296</v>
      </c>
      <c r="B16" s="4" t="s">
        <v>2267</v>
      </c>
      <c r="C16" s="2" t="s">
        <v>2268</v>
      </c>
      <c r="D16" s="2" t="s">
        <v>458</v>
      </c>
      <c r="E16" s="2">
        <v>3</v>
      </c>
      <c r="F16" s="32">
        <v>1</v>
      </c>
      <c r="G16" s="17">
        <v>6</v>
      </c>
      <c r="H16" s="41">
        <v>0.3</v>
      </c>
      <c r="I16" s="34">
        <f>F16*G16*0.91</f>
        <v>5.46</v>
      </c>
      <c r="J16" s="5"/>
      <c r="K16" s="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</row>
    <row r="17" spans="1:60" x14ac:dyDescent="0.25">
      <c r="A17" s="3" t="s">
        <v>1293</v>
      </c>
      <c r="B17" s="4" t="s">
        <v>3128</v>
      </c>
      <c r="C17" s="2" t="s">
        <v>3129</v>
      </c>
      <c r="D17" s="2" t="s">
        <v>425</v>
      </c>
      <c r="E17" s="2">
        <v>11</v>
      </c>
      <c r="F17" s="32">
        <v>2</v>
      </c>
      <c r="G17" s="17">
        <v>5.9</v>
      </c>
      <c r="H17" s="41">
        <f>(F17*1.5)/1.055</f>
        <v>2.8436018957345972</v>
      </c>
      <c r="I17" s="34"/>
      <c r="J17" s="2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</row>
    <row r="18" spans="1:60" x14ac:dyDescent="0.25">
      <c r="A18" s="7" t="s">
        <v>1293</v>
      </c>
      <c r="B18" s="8" t="s">
        <v>149</v>
      </c>
      <c r="C18" s="5" t="s">
        <v>150</v>
      </c>
      <c r="D18" s="5" t="s">
        <v>473</v>
      </c>
      <c r="E18" s="5">
        <v>6</v>
      </c>
      <c r="F18" s="33">
        <v>3</v>
      </c>
      <c r="G18" s="37">
        <v>4.8</v>
      </c>
      <c r="H18" s="42">
        <f>(F18*G18*0.4)/1.055</f>
        <v>5.459715639810427</v>
      </c>
      <c r="I18" s="34"/>
      <c r="J18" s="2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</row>
    <row r="19" spans="1:60" x14ac:dyDescent="0.25">
      <c r="A19" s="21" t="s">
        <v>1293</v>
      </c>
      <c r="B19" s="22" t="s">
        <v>3849</v>
      </c>
      <c r="C19" s="23" t="s">
        <v>3850</v>
      </c>
      <c r="D19" s="23" t="s">
        <v>473</v>
      </c>
      <c r="E19" s="23">
        <v>10</v>
      </c>
      <c r="F19" s="31">
        <v>1</v>
      </c>
      <c r="G19" s="30">
        <v>12.9</v>
      </c>
      <c r="H19" s="40">
        <f>(F19*2.5)/1.055</f>
        <v>2.3696682464454977</v>
      </c>
      <c r="I19" s="34">
        <f>F19*G19*0.91</f>
        <v>11.739000000000001</v>
      </c>
      <c r="J19" s="26"/>
    </row>
    <row r="20" spans="1:60" x14ac:dyDescent="0.25">
      <c r="A20" s="7" t="s">
        <v>1293</v>
      </c>
      <c r="B20" s="8" t="s">
        <v>230</v>
      </c>
      <c r="C20" s="5" t="s">
        <v>233</v>
      </c>
      <c r="D20" s="5" t="s">
        <v>582</v>
      </c>
      <c r="E20" s="5">
        <v>12</v>
      </c>
      <c r="F20" s="33">
        <v>1</v>
      </c>
      <c r="G20" s="37">
        <v>16</v>
      </c>
      <c r="H20" s="42">
        <f>(F20*2.5)/1.055</f>
        <v>2.3696682464454977</v>
      </c>
      <c r="I20" s="34">
        <f>F20*G20*0.91</f>
        <v>14.56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</row>
    <row r="21" spans="1:60" x14ac:dyDescent="0.25">
      <c r="A21" s="3" t="s">
        <v>1293</v>
      </c>
      <c r="B21" s="4" t="s">
        <v>207</v>
      </c>
      <c r="C21" s="2" t="s">
        <v>208</v>
      </c>
      <c r="D21" s="2" t="s">
        <v>582</v>
      </c>
      <c r="E21" s="2">
        <v>10</v>
      </c>
      <c r="F21" s="32">
        <v>1</v>
      </c>
      <c r="G21" s="17">
        <v>8</v>
      </c>
      <c r="H21" s="41">
        <f>(F21*G21*0.25)/1.055</f>
        <v>1.8957345971563981</v>
      </c>
      <c r="I21" s="34">
        <f>F21*G21*0.91</f>
        <v>7.28</v>
      </c>
      <c r="J21" s="2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</row>
    <row r="22" spans="1:60" x14ac:dyDescent="0.25">
      <c r="A22" s="1"/>
      <c r="B22" s="46" t="s">
        <v>207</v>
      </c>
      <c r="F22" s="34"/>
      <c r="H22" s="43"/>
      <c r="I22" s="34"/>
    </row>
    <row r="23" spans="1:60" x14ac:dyDescent="0.25">
      <c r="A23" s="3" t="s">
        <v>1293</v>
      </c>
      <c r="B23" s="4" t="s">
        <v>3610</v>
      </c>
      <c r="C23" s="2" t="s">
        <v>3611</v>
      </c>
      <c r="D23" s="2" t="s">
        <v>458</v>
      </c>
      <c r="E23" s="2">
        <v>5</v>
      </c>
      <c r="F23" s="32">
        <v>1</v>
      </c>
      <c r="G23" s="17">
        <v>15</v>
      </c>
      <c r="H23" s="41">
        <f>(F23*1)/1.055</f>
        <v>0.94786729857819907</v>
      </c>
      <c r="I23" s="34">
        <f>F23*G23*0.91</f>
        <v>13.65</v>
      </c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</row>
    <row r="24" spans="1:60" x14ac:dyDescent="0.25">
      <c r="A24" s="3" t="s">
        <v>1293</v>
      </c>
      <c r="B24" s="4" t="s">
        <v>873</v>
      </c>
      <c r="C24" s="2" t="s">
        <v>874</v>
      </c>
      <c r="D24" s="2" t="s">
        <v>425</v>
      </c>
      <c r="E24" s="2">
        <v>5</v>
      </c>
      <c r="F24" s="32">
        <v>1</v>
      </c>
      <c r="G24" s="17">
        <v>6</v>
      </c>
      <c r="H24" s="41">
        <f>(F24*1.5)/1.055</f>
        <v>1.4218009478672986</v>
      </c>
      <c r="I24" s="34">
        <f>F24*G24*0.91</f>
        <v>5.46</v>
      </c>
      <c r="J24" s="2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</row>
    <row r="25" spans="1:60" x14ac:dyDescent="0.25">
      <c r="A25" s="1"/>
      <c r="B25" s="46" t="s">
        <v>873</v>
      </c>
      <c r="F25" s="34"/>
      <c r="H25" s="43"/>
      <c r="I25" s="34"/>
    </row>
    <row r="26" spans="1:60" x14ac:dyDescent="0.25">
      <c r="A26" s="3" t="s">
        <v>1293</v>
      </c>
      <c r="B26" s="4" t="s">
        <v>547</v>
      </c>
      <c r="C26" s="2" t="s">
        <v>546</v>
      </c>
      <c r="D26" s="2" t="s">
        <v>425</v>
      </c>
      <c r="E26" s="2">
        <v>5</v>
      </c>
      <c r="F26" s="32">
        <v>93</v>
      </c>
      <c r="G26" s="17">
        <v>6</v>
      </c>
      <c r="H26" s="41">
        <f>(F26*1.5)/1.055</f>
        <v>132.22748815165878</v>
      </c>
      <c r="I26" s="34">
        <f>F26*G26*0.91</f>
        <v>507.78000000000003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 s="24" customFormat="1" x14ac:dyDescent="0.25">
      <c r="A27" s="1"/>
      <c r="B27" s="46" t="s">
        <v>547</v>
      </c>
      <c r="C27"/>
      <c r="D27"/>
      <c r="E27"/>
      <c r="F27" s="34"/>
      <c r="G27" s="10"/>
      <c r="H27" s="43"/>
      <c r="I27" s="34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</row>
    <row r="28" spans="1:60" s="24" customFormat="1" x14ac:dyDescent="0.25">
      <c r="A28" s="3" t="s">
        <v>1293</v>
      </c>
      <c r="B28" s="4" t="s">
        <v>548</v>
      </c>
      <c r="C28" s="2" t="s">
        <v>549</v>
      </c>
      <c r="D28" s="2" t="s">
        <v>425</v>
      </c>
      <c r="E28" s="2">
        <v>5</v>
      </c>
      <c r="F28" s="32">
        <v>13</v>
      </c>
      <c r="G28" s="17">
        <v>6</v>
      </c>
      <c r="H28" s="41">
        <f>(F28*1.5)/1.055</f>
        <v>18.483412322274884</v>
      </c>
      <c r="I28" s="34">
        <f>F28*G28*0.91</f>
        <v>70.98</v>
      </c>
      <c r="J28" s="2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</row>
    <row r="29" spans="1:60" s="24" customFormat="1" x14ac:dyDescent="0.25">
      <c r="A29" s="1"/>
      <c r="B29" s="46" t="s">
        <v>548</v>
      </c>
      <c r="C29"/>
      <c r="D29"/>
      <c r="E29"/>
      <c r="F29" s="34"/>
      <c r="G29" s="10"/>
      <c r="H29" s="43"/>
      <c r="I29" s="34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</row>
    <row r="30" spans="1:60" s="24" customFormat="1" x14ac:dyDescent="0.25">
      <c r="A30" s="3" t="s">
        <v>2373</v>
      </c>
      <c r="B30" s="4" t="s">
        <v>1610</v>
      </c>
      <c r="C30" s="2" t="s">
        <v>3127</v>
      </c>
      <c r="D30" s="2" t="s">
        <v>458</v>
      </c>
      <c r="E30" s="2">
        <v>3</v>
      </c>
      <c r="F30" s="32">
        <v>1</v>
      </c>
      <c r="G30" s="17">
        <v>6.9</v>
      </c>
      <c r="H30" s="41">
        <f>(F30*1)/1.055</f>
        <v>0.94786729857819907</v>
      </c>
      <c r="I30" s="34">
        <f>F30*G30*0.91</f>
        <v>6.2790000000000008</v>
      </c>
      <c r="J30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</row>
    <row r="31" spans="1:60" s="24" customFormat="1" x14ac:dyDescent="0.25">
      <c r="A31" s="1"/>
      <c r="B31" s="46" t="s">
        <v>1610</v>
      </c>
      <c r="C31"/>
      <c r="D31"/>
      <c r="E31"/>
      <c r="F31" s="34"/>
      <c r="G31" s="10"/>
      <c r="H31" s="43"/>
      <c r="I31" s="34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</row>
    <row r="32" spans="1:60" s="24" customFormat="1" x14ac:dyDescent="0.25">
      <c r="A32" s="21" t="s">
        <v>1293</v>
      </c>
      <c r="B32" s="22" t="s">
        <v>1608</v>
      </c>
      <c r="C32" s="23" t="s">
        <v>1609</v>
      </c>
      <c r="D32" s="23" t="s">
        <v>458</v>
      </c>
      <c r="E32" s="23">
        <v>3</v>
      </c>
      <c r="F32" s="31">
        <v>3</v>
      </c>
      <c r="G32" s="30">
        <v>6</v>
      </c>
      <c r="H32" s="40">
        <f>(F32*1)/1.055</f>
        <v>2.8436018957345972</v>
      </c>
      <c r="I32" s="34"/>
      <c r="J32" s="2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</row>
    <row r="33" spans="1:60" s="24" customFormat="1" x14ac:dyDescent="0.25">
      <c r="A33" s="1"/>
      <c r="B33" s="46" t="s">
        <v>1608</v>
      </c>
      <c r="C33"/>
      <c r="D33"/>
      <c r="E33"/>
      <c r="F33" s="34"/>
      <c r="G33" s="10"/>
      <c r="H33" s="43"/>
      <c r="I33" s="34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</row>
    <row r="34" spans="1:60" s="24" customFormat="1" x14ac:dyDescent="0.25">
      <c r="A34" s="21" t="s">
        <v>1293</v>
      </c>
      <c r="B34" s="22" t="s">
        <v>1607</v>
      </c>
      <c r="C34" s="23" t="s">
        <v>763</v>
      </c>
      <c r="D34" s="23" t="s">
        <v>458</v>
      </c>
      <c r="E34" s="23">
        <v>3</v>
      </c>
      <c r="F34" s="31">
        <v>3</v>
      </c>
      <c r="G34" s="30">
        <v>6</v>
      </c>
      <c r="H34" s="40">
        <f>(F34*1)/1.055</f>
        <v>2.8436018957345972</v>
      </c>
      <c r="I34" s="34"/>
      <c r="J34" s="2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</row>
    <row r="35" spans="1:60" s="24" customFormat="1" x14ac:dyDescent="0.25">
      <c r="A35" s="1"/>
      <c r="B35" s="46" t="s">
        <v>1607</v>
      </c>
      <c r="C35"/>
      <c r="D35"/>
      <c r="E35"/>
      <c r="F35" s="34"/>
      <c r="G35" s="10"/>
      <c r="H35" s="43"/>
      <c r="I35" s="34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</row>
    <row r="36" spans="1:60" s="24" customFormat="1" x14ac:dyDescent="0.25">
      <c r="A36" s="21" t="s">
        <v>1293</v>
      </c>
      <c r="B36" s="22" t="s">
        <v>433</v>
      </c>
      <c r="C36" s="23" t="s">
        <v>434</v>
      </c>
      <c r="D36" s="23" t="s">
        <v>425</v>
      </c>
      <c r="E36" s="23">
        <v>9</v>
      </c>
      <c r="F36" s="31">
        <v>6</v>
      </c>
      <c r="G36" s="30">
        <v>19.5</v>
      </c>
      <c r="H36" s="40">
        <f>(F36*2.5)/1.055</f>
        <v>14.218009478672986</v>
      </c>
      <c r="I36" s="34">
        <f>F36*G36*0.91</f>
        <v>106.47</v>
      </c>
      <c r="J36" s="5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</row>
    <row r="37" spans="1:60" s="24" customFormat="1" x14ac:dyDescent="0.25">
      <c r="A37" s="3" t="s">
        <v>1293</v>
      </c>
      <c r="B37" s="4" t="s">
        <v>542</v>
      </c>
      <c r="C37" s="2" t="s">
        <v>543</v>
      </c>
      <c r="D37" s="2" t="s">
        <v>458</v>
      </c>
      <c r="E37" s="2">
        <v>4</v>
      </c>
      <c r="F37" s="32">
        <v>5</v>
      </c>
      <c r="G37" s="17">
        <v>9.9499999999999993</v>
      </c>
      <c r="H37" s="41">
        <f>(F37*2.5)/1.055</f>
        <v>11.848341232227488</v>
      </c>
      <c r="I37" s="34"/>
      <c r="J37" s="2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</row>
    <row r="38" spans="1:60" s="24" customFormat="1" x14ac:dyDescent="0.25">
      <c r="A38" s="21" t="s">
        <v>1293</v>
      </c>
      <c r="B38" s="22" t="s">
        <v>1600</v>
      </c>
      <c r="C38" s="23" t="s">
        <v>735</v>
      </c>
      <c r="D38" s="23" t="s">
        <v>458</v>
      </c>
      <c r="E38" s="23">
        <v>10</v>
      </c>
      <c r="F38" s="31">
        <v>2</v>
      </c>
      <c r="G38" s="30">
        <v>22</v>
      </c>
      <c r="H38" s="40">
        <f>(F38*1)/1.055</f>
        <v>1.8957345971563981</v>
      </c>
      <c r="I38" s="34"/>
      <c r="J38" s="2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</row>
    <row r="39" spans="1:60" s="24" customFormat="1" x14ac:dyDescent="0.25">
      <c r="A39" s="1"/>
      <c r="B39" s="46" t="s">
        <v>1600</v>
      </c>
      <c r="C39"/>
      <c r="D39"/>
      <c r="E39"/>
      <c r="F39" s="34"/>
      <c r="G39" s="10"/>
      <c r="H39" s="43"/>
      <c r="I39" s="34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</row>
    <row r="40" spans="1:60" s="24" customFormat="1" x14ac:dyDescent="0.25">
      <c r="A40" s="21" t="s">
        <v>1293</v>
      </c>
      <c r="B40" s="22" t="s">
        <v>1603</v>
      </c>
      <c r="C40" s="23" t="s">
        <v>736</v>
      </c>
      <c r="D40" s="23" t="s">
        <v>458</v>
      </c>
      <c r="E40" s="23">
        <v>10</v>
      </c>
      <c r="F40" s="31">
        <v>1</v>
      </c>
      <c r="G40" s="30">
        <v>22</v>
      </c>
      <c r="H40" s="40">
        <f>(F40*1)/1.055</f>
        <v>0.94786729857819907</v>
      </c>
      <c r="I40" s="34">
        <f>F40*G40*0.91</f>
        <v>20.02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</row>
    <row r="41" spans="1:60" s="24" customFormat="1" x14ac:dyDescent="0.25">
      <c r="A41" s="1"/>
      <c r="B41" s="46" t="s">
        <v>1603</v>
      </c>
      <c r="C41"/>
      <c r="D41"/>
      <c r="E41"/>
      <c r="F41" s="34"/>
      <c r="G41" s="10"/>
      <c r="H41" s="43"/>
      <c r="I41" s="34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</row>
    <row r="42" spans="1:60" s="24" customFormat="1" x14ac:dyDescent="0.25">
      <c r="A42" s="21" t="s">
        <v>1293</v>
      </c>
      <c r="B42" s="22" t="s">
        <v>1601</v>
      </c>
      <c r="C42" s="23" t="s">
        <v>1602</v>
      </c>
      <c r="D42" s="23" t="s">
        <v>458</v>
      </c>
      <c r="E42" s="23">
        <v>10</v>
      </c>
      <c r="F42" s="31">
        <v>53</v>
      </c>
      <c r="G42" s="30">
        <v>22</v>
      </c>
      <c r="H42" s="40">
        <f>(F42*0.5)/1.055</f>
        <v>25.118483412322277</v>
      </c>
      <c r="I42" s="34">
        <f>F42*G42*0.91</f>
        <v>1061.06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60" s="24" customFormat="1" x14ac:dyDescent="0.25">
      <c r="A43" s="1"/>
      <c r="B43" s="46" t="s">
        <v>1601</v>
      </c>
      <c r="C43"/>
      <c r="D43"/>
      <c r="E43"/>
      <c r="F43" s="34"/>
      <c r="G43" s="10"/>
      <c r="H43" s="43"/>
      <c r="I43" s="34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</row>
    <row r="44" spans="1:60" s="24" customFormat="1" x14ac:dyDescent="0.25">
      <c r="A44" s="7" t="s">
        <v>1293</v>
      </c>
      <c r="B44" s="8" t="s">
        <v>3125</v>
      </c>
      <c r="C44" s="5" t="s">
        <v>3126</v>
      </c>
      <c r="D44" s="5" t="s">
        <v>473</v>
      </c>
      <c r="E44" s="5">
        <v>6</v>
      </c>
      <c r="F44" s="33">
        <v>1</v>
      </c>
      <c r="G44" s="37">
        <v>2.2999999999999998</v>
      </c>
      <c r="H44" s="42">
        <f>(F44*G44*0.4)/1.055</f>
        <v>0.87203791469194314</v>
      </c>
      <c r="I44" s="34">
        <f>F44*G44*0.91</f>
        <v>2.093</v>
      </c>
      <c r="J44" s="26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</row>
    <row r="45" spans="1:60" s="24" customFormat="1" x14ac:dyDescent="0.25">
      <c r="A45" s="7" t="s">
        <v>1293</v>
      </c>
      <c r="B45" s="8" t="s">
        <v>3121</v>
      </c>
      <c r="C45" s="5" t="s">
        <v>3122</v>
      </c>
      <c r="D45" s="5" t="s">
        <v>473</v>
      </c>
      <c r="E45" s="5">
        <v>6</v>
      </c>
      <c r="F45" s="33">
        <v>1</v>
      </c>
      <c r="G45" s="37">
        <v>2.2999999999999998</v>
      </c>
      <c r="H45" s="42">
        <f>(F45*G45*0.4)/1.055</f>
        <v>0.87203791469194314</v>
      </c>
      <c r="I45" s="34">
        <f>F45*G45*0.91</f>
        <v>2.093</v>
      </c>
      <c r="J45" s="2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</row>
    <row r="46" spans="1:60" s="24" customFormat="1" x14ac:dyDescent="0.25">
      <c r="A46" s="3" t="s">
        <v>2373</v>
      </c>
      <c r="B46" s="4" t="s">
        <v>2374</v>
      </c>
      <c r="C46" s="2" t="s">
        <v>2375</v>
      </c>
      <c r="D46" s="2" t="s">
        <v>458</v>
      </c>
      <c r="E46" s="2">
        <v>3</v>
      </c>
      <c r="F46" s="32">
        <v>41</v>
      </c>
      <c r="G46" s="17">
        <v>13</v>
      </c>
      <c r="H46" s="41">
        <f>(F46*2.5)/1.055</f>
        <v>97.156398104265406</v>
      </c>
      <c r="I46" s="34">
        <f>F46*G46*0.91</f>
        <v>485.03000000000003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</row>
    <row r="47" spans="1:60" x14ac:dyDescent="0.25">
      <c r="A47" s="1"/>
      <c r="B47" s="46" t="s">
        <v>2374</v>
      </c>
      <c r="F47" s="34"/>
      <c r="H47" s="43"/>
      <c r="I47" s="34"/>
    </row>
    <row r="48" spans="1:60" x14ac:dyDescent="0.25">
      <c r="A48" s="21" t="s">
        <v>1293</v>
      </c>
      <c r="B48" s="22" t="s">
        <v>3</v>
      </c>
      <c r="C48" s="23" t="s">
        <v>4</v>
      </c>
      <c r="D48" s="23" t="s">
        <v>458</v>
      </c>
      <c r="E48" s="23">
        <v>3</v>
      </c>
      <c r="F48" s="31">
        <v>1</v>
      </c>
      <c r="G48" s="30">
        <v>14.9</v>
      </c>
      <c r="H48" s="40">
        <f>(F48*2.5)/1.055</f>
        <v>2.3696682464454977</v>
      </c>
      <c r="I48" s="34">
        <f>F48*G48*0.91</f>
        <v>13.559000000000001</v>
      </c>
      <c r="J48" s="5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5">
      <c r="A49" s="7" t="s">
        <v>1293</v>
      </c>
      <c r="B49" s="8" t="s">
        <v>3123</v>
      </c>
      <c r="C49" s="5" t="s">
        <v>3124</v>
      </c>
      <c r="D49" s="5" t="s">
        <v>473</v>
      </c>
      <c r="E49" s="5">
        <v>6</v>
      </c>
      <c r="F49" s="33">
        <v>1</v>
      </c>
      <c r="G49" s="37">
        <v>2.2999999999999998</v>
      </c>
      <c r="H49" s="42">
        <f>(F49*G49*0.4)/1.055</f>
        <v>0.87203791469194314</v>
      </c>
      <c r="I49" s="34"/>
      <c r="J49" s="26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</row>
    <row r="50" spans="1:60" x14ac:dyDescent="0.25">
      <c r="A50" s="7" t="s">
        <v>1293</v>
      </c>
      <c r="B50" s="8" t="s">
        <v>3119</v>
      </c>
      <c r="C50" s="5" t="s">
        <v>3120</v>
      </c>
      <c r="D50" s="5" t="s">
        <v>473</v>
      </c>
      <c r="E50" s="5">
        <v>6</v>
      </c>
      <c r="F50" s="33">
        <v>1</v>
      </c>
      <c r="G50" s="37">
        <v>2.2999999999999998</v>
      </c>
      <c r="H50" s="42">
        <f>(F50*G50*0.4)/1.055</f>
        <v>0.87203791469194314</v>
      </c>
      <c r="I50" s="34">
        <f>F50*G50*0.91</f>
        <v>2.093</v>
      </c>
      <c r="J50" s="26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</row>
    <row r="51" spans="1:60" x14ac:dyDescent="0.25">
      <c r="A51" s="3" t="s">
        <v>1293</v>
      </c>
      <c r="B51" s="4" t="s">
        <v>544</v>
      </c>
      <c r="C51" s="2" t="s">
        <v>545</v>
      </c>
      <c r="D51" s="2" t="s">
        <v>458</v>
      </c>
      <c r="E51" s="2">
        <v>4</v>
      </c>
      <c r="F51" s="32">
        <v>1</v>
      </c>
      <c r="G51" s="17">
        <v>12</v>
      </c>
      <c r="H51" s="41">
        <f>(F51*2.5)/1.055</f>
        <v>2.3696682464454977</v>
      </c>
      <c r="I51" s="34">
        <f>F51*G51*0.91</f>
        <v>10.92</v>
      </c>
      <c r="J51" s="2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</row>
    <row r="52" spans="1:60" x14ac:dyDescent="0.25">
      <c r="A52" s="3" t="s">
        <v>1296</v>
      </c>
      <c r="B52" s="4" t="s">
        <v>339</v>
      </c>
      <c r="C52" s="2" t="s">
        <v>985</v>
      </c>
      <c r="D52" s="2" t="s">
        <v>458</v>
      </c>
      <c r="E52" s="2">
        <v>3</v>
      </c>
      <c r="F52" s="32">
        <v>3</v>
      </c>
      <c r="G52" s="17">
        <v>12</v>
      </c>
      <c r="H52" s="41">
        <f>(2.5*F52)/1.055</f>
        <v>7.109004739336493</v>
      </c>
      <c r="I52" s="34">
        <f>F52*G52*0.91</f>
        <v>32.76</v>
      </c>
      <c r="J52" s="5"/>
    </row>
    <row r="53" spans="1:60" s="2" customFormat="1" x14ac:dyDescent="0.25">
      <c r="A53" s="1"/>
      <c r="B53" s="46" t="s">
        <v>339</v>
      </c>
      <c r="C53"/>
      <c r="D53"/>
      <c r="E53"/>
      <c r="F53" s="34"/>
      <c r="G53" s="10"/>
      <c r="H53" s="43"/>
      <c r="I53" s="34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</row>
    <row r="54" spans="1:60" s="2" customFormat="1" x14ac:dyDescent="0.25">
      <c r="A54" s="7" t="s">
        <v>1293</v>
      </c>
      <c r="B54" s="8" t="s">
        <v>3141</v>
      </c>
      <c r="C54" s="5" t="s">
        <v>3142</v>
      </c>
      <c r="D54" s="5" t="s">
        <v>473</v>
      </c>
      <c r="E54" s="5">
        <v>3</v>
      </c>
      <c r="F54" s="33">
        <v>1</v>
      </c>
      <c r="G54" s="37">
        <v>6.5</v>
      </c>
      <c r="H54" s="42">
        <f>(F54*G54*0.4)/1.055</f>
        <v>2.4644549763033177</v>
      </c>
      <c r="I54" s="34">
        <f>F54*G54*0.91</f>
        <v>5.915</v>
      </c>
      <c r="J54" s="5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s="2" customFormat="1" x14ac:dyDescent="0.25">
      <c r="A55" s="7" t="s">
        <v>1293</v>
      </c>
      <c r="B55" s="8" t="s">
        <v>3143</v>
      </c>
      <c r="C55" s="5" t="s">
        <v>3144</v>
      </c>
      <c r="D55" s="5" t="s">
        <v>463</v>
      </c>
      <c r="E55" s="5">
        <v>3</v>
      </c>
      <c r="F55" s="33">
        <v>1</v>
      </c>
      <c r="G55" s="37">
        <v>6.5</v>
      </c>
      <c r="H55" s="42">
        <f>(F55*G55*0.4)/1.055</f>
        <v>2.4644549763033177</v>
      </c>
      <c r="I55" s="34">
        <f>F55*G55*0.91</f>
        <v>5.915</v>
      </c>
    </row>
    <row r="56" spans="1:60" s="2" customFormat="1" x14ac:dyDescent="0.25">
      <c r="A56" s="3" t="s">
        <v>1293</v>
      </c>
      <c r="B56" s="4" t="s">
        <v>733</v>
      </c>
      <c r="C56" s="2" t="s">
        <v>734</v>
      </c>
      <c r="D56" s="2" t="s">
        <v>458</v>
      </c>
      <c r="E56" s="2">
        <v>4</v>
      </c>
      <c r="F56" s="32">
        <v>1</v>
      </c>
      <c r="G56" s="17">
        <v>14.9</v>
      </c>
      <c r="H56" s="41">
        <f>(F56*2.5)/1.055</f>
        <v>2.3696682464454977</v>
      </c>
      <c r="I56" s="34">
        <f>F56*G56*0.91</f>
        <v>13.559000000000001</v>
      </c>
    </row>
    <row r="57" spans="1:60" s="2" customFormat="1" x14ac:dyDescent="0.25">
      <c r="A57" s="1"/>
      <c r="B57" s="46" t="s">
        <v>733</v>
      </c>
      <c r="C57"/>
      <c r="D57"/>
      <c r="E57"/>
      <c r="F57" s="34"/>
      <c r="G57" s="10"/>
      <c r="H57" s="43"/>
      <c r="I57" s="34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</row>
    <row r="58" spans="1:60" x14ac:dyDescent="0.25">
      <c r="A58" s="21" t="s">
        <v>1293</v>
      </c>
      <c r="B58" s="22" t="s">
        <v>3149</v>
      </c>
      <c r="C58" s="23" t="s">
        <v>3150</v>
      </c>
      <c r="D58" s="23" t="s">
        <v>458</v>
      </c>
      <c r="E58" s="23">
        <v>3</v>
      </c>
      <c r="F58" s="31">
        <v>2</v>
      </c>
      <c r="G58" s="30">
        <v>2.9</v>
      </c>
      <c r="H58" s="40">
        <f>(F58*0.5)/1.055</f>
        <v>0.94786729857819907</v>
      </c>
      <c r="I58" s="34">
        <f>F58*G58*0.91</f>
        <v>5.2779999999999996</v>
      </c>
      <c r="J58" s="26"/>
    </row>
    <row r="59" spans="1:60" s="5" customFormat="1" x14ac:dyDescent="0.25">
      <c r="A59" s="1"/>
      <c r="B59" s="46" t="s">
        <v>3149</v>
      </c>
      <c r="C59"/>
      <c r="D59"/>
      <c r="E59"/>
      <c r="F59" s="34"/>
      <c r="G59" s="10"/>
      <c r="H59" s="43"/>
      <c r="I59" s="34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</row>
    <row r="60" spans="1:60" s="5" customFormat="1" x14ac:dyDescent="0.25">
      <c r="A60" s="21" t="s">
        <v>1293</v>
      </c>
      <c r="B60" s="22" t="s">
        <v>3147</v>
      </c>
      <c r="C60" s="23" t="s">
        <v>3148</v>
      </c>
      <c r="D60" s="23" t="s">
        <v>458</v>
      </c>
      <c r="E60" s="23">
        <v>3</v>
      </c>
      <c r="F60" s="31">
        <v>1</v>
      </c>
      <c r="G60" s="30">
        <v>2.9</v>
      </c>
      <c r="H60" s="40">
        <f>(F60*0.5)/1.055</f>
        <v>0.47393364928909953</v>
      </c>
      <c r="I60" s="34">
        <f>F60*G60*0.91</f>
        <v>2.6389999999999998</v>
      </c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s="2" customFormat="1" x14ac:dyDescent="0.25">
      <c r="A61" s="1"/>
      <c r="B61" s="46" t="s">
        <v>3147</v>
      </c>
      <c r="C61"/>
      <c r="D61"/>
      <c r="E61"/>
      <c r="F61" s="34"/>
      <c r="G61" s="10"/>
      <c r="H61" s="43"/>
      <c r="I61" s="34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</row>
    <row r="62" spans="1:60" s="2" customFormat="1" x14ac:dyDescent="0.25">
      <c r="A62" s="7" t="s">
        <v>1293</v>
      </c>
      <c r="B62" s="8" t="s">
        <v>3139</v>
      </c>
      <c r="C62" s="5" t="s">
        <v>3140</v>
      </c>
      <c r="D62" s="5" t="s">
        <v>463</v>
      </c>
      <c r="E62" s="5">
        <v>3</v>
      </c>
      <c r="F62" s="33">
        <v>1</v>
      </c>
      <c r="G62" s="37">
        <v>6.5</v>
      </c>
      <c r="H62" s="42">
        <f>(F62*G62*0.4)/1.055</f>
        <v>2.4644549763033177</v>
      </c>
      <c r="I62" s="34">
        <f>F62*G62*0.91</f>
        <v>5.915</v>
      </c>
    </row>
    <row r="63" spans="1:60" s="5" customFormat="1" x14ac:dyDescent="0.25">
      <c r="A63" s="21" t="s">
        <v>1293</v>
      </c>
      <c r="B63" s="22" t="s">
        <v>871</v>
      </c>
      <c r="C63" s="23" t="s">
        <v>872</v>
      </c>
      <c r="D63" s="23" t="s">
        <v>458</v>
      </c>
      <c r="E63" s="23">
        <v>7</v>
      </c>
      <c r="F63" s="31">
        <v>1</v>
      </c>
      <c r="G63" s="30">
        <v>5</v>
      </c>
      <c r="H63" s="40">
        <f>(F63*G63*0.15)/1.055</f>
        <v>0.7109004739336493</v>
      </c>
      <c r="I63" s="34">
        <f>F63*G63*0.91</f>
        <v>4.55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</row>
    <row r="64" spans="1:60" s="5" customFormat="1" x14ac:dyDescent="0.25">
      <c r="A64" s="3" t="s">
        <v>1293</v>
      </c>
      <c r="B64" s="4" t="s">
        <v>2331</v>
      </c>
      <c r="C64" s="2" t="s">
        <v>2332</v>
      </c>
      <c r="D64" s="2" t="s">
        <v>458</v>
      </c>
      <c r="E64" s="2">
        <v>5</v>
      </c>
      <c r="F64" s="32">
        <v>1</v>
      </c>
      <c r="G64" s="17">
        <v>7.9</v>
      </c>
      <c r="H64" s="41">
        <f>(F64*1.5)/1.055</f>
        <v>1.4218009478672986</v>
      </c>
      <c r="I64" s="34">
        <f>F64*G64*0.91</f>
        <v>7.1890000000000009</v>
      </c>
      <c r="J64" s="26"/>
    </row>
    <row r="65" spans="1:60" s="5" customFormat="1" x14ac:dyDescent="0.25">
      <c r="A65" s="51" t="s">
        <v>1296</v>
      </c>
      <c r="B65" s="47" t="s">
        <v>3117</v>
      </c>
      <c r="C65" s="48" t="s">
        <v>3118</v>
      </c>
      <c r="D65" s="48" t="s">
        <v>458</v>
      </c>
      <c r="E65" s="48">
        <v>6</v>
      </c>
      <c r="F65" s="49">
        <v>1</v>
      </c>
      <c r="G65" s="50">
        <v>9</v>
      </c>
      <c r="H65" s="52">
        <f>(F65*G65*0.4)/1.055</f>
        <v>3.4123222748815167</v>
      </c>
      <c r="I65" s="34">
        <f>F65*G65*0.91</f>
        <v>8.19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</row>
    <row r="66" spans="1:60" s="5" customFormat="1" x14ac:dyDescent="0.25">
      <c r="A66" s="51" t="s">
        <v>1296</v>
      </c>
      <c r="B66" s="47" t="s">
        <v>3115</v>
      </c>
      <c r="C66" s="48" t="s">
        <v>3116</v>
      </c>
      <c r="D66" s="48" t="s">
        <v>458</v>
      </c>
      <c r="E66" s="48">
        <v>3</v>
      </c>
      <c r="F66" s="49">
        <v>2</v>
      </c>
      <c r="G66" s="50">
        <v>9</v>
      </c>
      <c r="H66" s="52">
        <f>(F66*G66*0.4)/1.055</f>
        <v>6.8246445497630335</v>
      </c>
      <c r="I66" s="34">
        <f>F66*G66*0.91</f>
        <v>16.38</v>
      </c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</row>
    <row r="67" spans="1:60" s="5" customFormat="1" x14ac:dyDescent="0.25">
      <c r="A67" s="21" t="s">
        <v>1293</v>
      </c>
      <c r="B67" s="22" t="s">
        <v>3107</v>
      </c>
      <c r="C67" s="23" t="s">
        <v>3106</v>
      </c>
      <c r="D67" s="23" t="s">
        <v>458</v>
      </c>
      <c r="E67" s="23">
        <v>5</v>
      </c>
      <c r="F67" s="31">
        <v>2</v>
      </c>
      <c r="G67" s="30">
        <v>5</v>
      </c>
      <c r="H67" s="40">
        <f>(F67*G67*0.15)/1.055</f>
        <v>1.4218009478672986</v>
      </c>
      <c r="I67" s="34"/>
      <c r="J67" s="2"/>
    </row>
    <row r="68" spans="1:60" s="5" customFormat="1" x14ac:dyDescent="0.25">
      <c r="A68" s="21" t="s">
        <v>1293</v>
      </c>
      <c r="B68" s="22" t="s">
        <v>2326</v>
      </c>
      <c r="C68" s="23" t="s">
        <v>4022</v>
      </c>
      <c r="D68" s="23" t="s">
        <v>473</v>
      </c>
      <c r="E68" s="23">
        <v>11</v>
      </c>
      <c r="F68" s="31">
        <v>1</v>
      </c>
      <c r="G68" s="30">
        <v>32.5</v>
      </c>
      <c r="H68" s="40">
        <f>(F68*2.5)/1.055</f>
        <v>2.3696682464454977</v>
      </c>
      <c r="I68" s="34">
        <f>F68*G68*0.91</f>
        <v>29.574999999999999</v>
      </c>
      <c r="J68" s="26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</row>
    <row r="69" spans="1:60" s="5" customFormat="1" x14ac:dyDescent="0.25">
      <c r="A69" s="1"/>
      <c r="B69" s="46" t="s">
        <v>2326</v>
      </c>
      <c r="C69"/>
      <c r="D69"/>
      <c r="E69"/>
      <c r="F69" s="34"/>
      <c r="G69" s="10"/>
      <c r="H69" s="43"/>
      <c r="I69" s="34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</row>
    <row r="70" spans="1:60" s="5" customFormat="1" x14ac:dyDescent="0.25">
      <c r="A70" s="21" t="s">
        <v>1293</v>
      </c>
      <c r="B70" s="22" t="s">
        <v>2319</v>
      </c>
      <c r="C70" s="23" t="s">
        <v>2320</v>
      </c>
      <c r="D70" s="23" t="s">
        <v>425</v>
      </c>
      <c r="E70" s="23">
        <v>15</v>
      </c>
      <c r="F70" s="31">
        <v>1</v>
      </c>
      <c r="G70" s="30">
        <v>18</v>
      </c>
      <c r="H70" s="40">
        <f>(F70*1)/1.055</f>
        <v>0.94786729857819907</v>
      </c>
      <c r="I70" s="34">
        <f>F70*G70*0.91</f>
        <v>16.38</v>
      </c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</row>
    <row r="71" spans="1:60" s="5" customFormat="1" x14ac:dyDescent="0.25">
      <c r="A71" s="1"/>
      <c r="B71" s="46" t="s">
        <v>2319</v>
      </c>
      <c r="C71"/>
      <c r="D71"/>
      <c r="E71"/>
      <c r="F71" s="34"/>
      <c r="G71" s="10"/>
      <c r="H71" s="43"/>
      <c r="I71" s="34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</row>
    <row r="72" spans="1:60" x14ac:dyDescent="0.25">
      <c r="A72" s="3" t="s">
        <v>1293</v>
      </c>
      <c r="B72" s="4" t="s">
        <v>3755</v>
      </c>
      <c r="C72" s="2" t="s">
        <v>3756</v>
      </c>
      <c r="D72" s="2" t="s">
        <v>425</v>
      </c>
      <c r="E72" s="2">
        <v>11</v>
      </c>
      <c r="F72" s="32">
        <v>14</v>
      </c>
      <c r="G72" s="17">
        <v>27</v>
      </c>
      <c r="H72" s="41">
        <f>(F72*2.5)/1.055</f>
        <v>33.175355450236971</v>
      </c>
      <c r="I72" s="34">
        <f>F72*G72*0.91</f>
        <v>343.98</v>
      </c>
      <c r="J72" s="2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</row>
    <row r="73" spans="1:60" s="26" customFormat="1" x14ac:dyDescent="0.25">
      <c r="A73" s="21" t="s">
        <v>1293</v>
      </c>
      <c r="B73" s="22" t="s">
        <v>2334</v>
      </c>
      <c r="C73" s="23" t="s">
        <v>2335</v>
      </c>
      <c r="D73" s="23" t="s">
        <v>425</v>
      </c>
      <c r="E73" s="23">
        <v>12</v>
      </c>
      <c r="F73" s="31">
        <v>1</v>
      </c>
      <c r="G73" s="30">
        <v>28</v>
      </c>
      <c r="H73" s="40">
        <v>2.5</v>
      </c>
      <c r="I73" s="34">
        <f>F73*G73*0.91</f>
        <v>25.48</v>
      </c>
      <c r="J73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</row>
    <row r="74" spans="1:60" s="26" customFormat="1" x14ac:dyDescent="0.25">
      <c r="A74" s="1"/>
      <c r="B74" s="46" t="s">
        <v>2334</v>
      </c>
      <c r="C74"/>
      <c r="D74"/>
      <c r="E74"/>
      <c r="F74" s="34"/>
      <c r="G74" s="10"/>
      <c r="H74" s="43"/>
      <c r="I74" s="3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</row>
    <row r="75" spans="1:60" s="26" customFormat="1" x14ac:dyDescent="0.25">
      <c r="A75" s="3" t="s">
        <v>2682</v>
      </c>
      <c r="B75" s="4" t="s">
        <v>2683</v>
      </c>
      <c r="C75" s="2" t="s">
        <v>2684</v>
      </c>
      <c r="D75" s="2" t="s">
        <v>2685</v>
      </c>
      <c r="E75" s="2">
        <v>12</v>
      </c>
      <c r="F75" s="32">
        <v>1</v>
      </c>
      <c r="G75" s="17">
        <v>55</v>
      </c>
      <c r="H75" s="41">
        <f>(F75*G75*0.25)/1.055</f>
        <v>13.033175355450238</v>
      </c>
      <c r="I75" s="35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</row>
    <row r="76" spans="1:60" s="26" customFormat="1" x14ac:dyDescent="0.25">
      <c r="A76" s="1"/>
      <c r="B76" s="46" t="s">
        <v>2683</v>
      </c>
      <c r="C76"/>
      <c r="D76"/>
      <c r="E76"/>
      <c r="F76" s="34"/>
      <c r="G76" s="10"/>
      <c r="H76" s="43"/>
      <c r="I76" s="34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</row>
    <row r="77" spans="1:60" s="26" customFormat="1" x14ac:dyDescent="0.25">
      <c r="A77" s="21" t="s">
        <v>1293</v>
      </c>
      <c r="B77" s="22" t="s">
        <v>1616</v>
      </c>
      <c r="C77" s="23" t="s">
        <v>1076</v>
      </c>
      <c r="D77" s="23" t="s">
        <v>425</v>
      </c>
      <c r="E77" s="23">
        <v>6</v>
      </c>
      <c r="F77" s="31">
        <v>1</v>
      </c>
      <c r="G77" s="30">
        <v>12</v>
      </c>
      <c r="H77" s="40">
        <f>(F77*2.5)/1.055</f>
        <v>2.3696682464454977</v>
      </c>
      <c r="I77" s="34">
        <f>F77*G77*0.91</f>
        <v>10.92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</row>
    <row r="78" spans="1:60" x14ac:dyDescent="0.25">
      <c r="A78" s="1"/>
      <c r="B78" s="46" t="s">
        <v>1616</v>
      </c>
      <c r="F78" s="34"/>
      <c r="H78" s="43"/>
      <c r="I78" s="34"/>
    </row>
    <row r="79" spans="1:60" x14ac:dyDescent="0.25">
      <c r="A79" s="21" t="s">
        <v>1293</v>
      </c>
      <c r="B79" s="22" t="s">
        <v>876</v>
      </c>
      <c r="C79" s="23" t="s">
        <v>875</v>
      </c>
      <c r="D79" s="23" t="s">
        <v>425</v>
      </c>
      <c r="E79" s="23">
        <v>10</v>
      </c>
      <c r="F79" s="31">
        <v>1</v>
      </c>
      <c r="G79" s="30">
        <v>11.9</v>
      </c>
      <c r="H79" s="40">
        <f>(F79*2.5)/1.055</f>
        <v>2.3696682464454977</v>
      </c>
      <c r="I79" s="34">
        <f>F79*G79*0.91</f>
        <v>10.829000000000001</v>
      </c>
      <c r="J79" s="26"/>
    </row>
    <row r="80" spans="1:60" s="26" customFormat="1" x14ac:dyDescent="0.25">
      <c r="A80" s="1"/>
      <c r="B80" s="46" t="s">
        <v>876</v>
      </c>
      <c r="C80"/>
      <c r="D80"/>
      <c r="E80"/>
      <c r="F80" s="34"/>
      <c r="G80" s="10"/>
      <c r="H80" s="43"/>
      <c r="I80" s="34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</row>
    <row r="81" spans="1:60" x14ac:dyDescent="0.25">
      <c r="A81" s="21" t="s">
        <v>1293</v>
      </c>
      <c r="B81" s="22" t="s">
        <v>1612</v>
      </c>
      <c r="C81" s="23" t="s">
        <v>859</v>
      </c>
      <c r="D81" s="23" t="s">
        <v>425</v>
      </c>
      <c r="E81" s="23">
        <v>10</v>
      </c>
      <c r="F81" s="31">
        <v>1</v>
      </c>
      <c r="G81" s="30">
        <v>11.9</v>
      </c>
      <c r="H81" s="40">
        <f t="shared" ref="H81:H86" si="0">(F81*2.5)/1.055</f>
        <v>2.3696682464454977</v>
      </c>
      <c r="I81" s="34">
        <f>F81*G81*0.91</f>
        <v>10.829000000000001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</row>
    <row r="82" spans="1:60" x14ac:dyDescent="0.25">
      <c r="A82" s="21" t="s">
        <v>1293</v>
      </c>
      <c r="B82" s="22" t="s">
        <v>3565</v>
      </c>
      <c r="C82" s="23" t="s">
        <v>1077</v>
      </c>
      <c r="D82" s="23" t="s">
        <v>425</v>
      </c>
      <c r="E82" s="23">
        <v>7</v>
      </c>
      <c r="F82" s="31">
        <v>1</v>
      </c>
      <c r="G82" s="30">
        <v>10.5</v>
      </c>
      <c r="H82" s="40">
        <f t="shared" si="0"/>
        <v>2.3696682464454977</v>
      </c>
      <c r="I82" s="34">
        <f>F82*G82*0.91</f>
        <v>9.5549999999999997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</row>
    <row r="83" spans="1:60" x14ac:dyDescent="0.25">
      <c r="A83" s="21" t="s">
        <v>1293</v>
      </c>
      <c r="B83" s="22" t="s">
        <v>868</v>
      </c>
      <c r="C83" s="23" t="s">
        <v>869</v>
      </c>
      <c r="D83" s="23" t="s">
        <v>425</v>
      </c>
      <c r="E83" s="23">
        <v>7</v>
      </c>
      <c r="F83" s="31">
        <v>2</v>
      </c>
      <c r="G83" s="30">
        <v>10.5</v>
      </c>
      <c r="H83" s="40">
        <f t="shared" si="0"/>
        <v>4.7393364928909953</v>
      </c>
      <c r="I83" s="34">
        <f>F83*G83*0.91</f>
        <v>19.11</v>
      </c>
      <c r="J83" s="2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</row>
    <row r="84" spans="1:60" s="26" customFormat="1" x14ac:dyDescent="0.25">
      <c r="A84" s="21" t="s">
        <v>1293</v>
      </c>
      <c r="B84" s="22" t="s">
        <v>864</v>
      </c>
      <c r="C84" s="23" t="s">
        <v>865</v>
      </c>
      <c r="D84" s="23" t="s">
        <v>425</v>
      </c>
      <c r="E84" s="23">
        <v>7</v>
      </c>
      <c r="F84" s="31">
        <v>1</v>
      </c>
      <c r="G84" s="30">
        <v>10.5</v>
      </c>
      <c r="H84" s="40">
        <f t="shared" si="0"/>
        <v>2.3696682464454977</v>
      </c>
      <c r="I84" s="34">
        <f>F84*G84*0.91</f>
        <v>9.5549999999999997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</row>
    <row r="85" spans="1:60" x14ac:dyDescent="0.25">
      <c r="A85" s="21" t="s">
        <v>1293</v>
      </c>
      <c r="B85" s="22" t="s">
        <v>883</v>
      </c>
      <c r="C85" s="23" t="s">
        <v>884</v>
      </c>
      <c r="D85" s="23" t="s">
        <v>425</v>
      </c>
      <c r="E85" s="23">
        <v>10</v>
      </c>
      <c r="F85" s="31">
        <v>5</v>
      </c>
      <c r="G85" s="30">
        <v>15</v>
      </c>
      <c r="H85" s="40">
        <f t="shared" si="0"/>
        <v>11.848341232227488</v>
      </c>
      <c r="I85" s="34"/>
      <c r="J85" s="2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</row>
    <row r="86" spans="1:60" s="26" customFormat="1" x14ac:dyDescent="0.25">
      <c r="A86" s="21" t="s">
        <v>1293</v>
      </c>
      <c r="B86" s="22" t="s">
        <v>1611</v>
      </c>
      <c r="C86" s="23" t="s">
        <v>870</v>
      </c>
      <c r="D86" s="23" t="s">
        <v>425</v>
      </c>
      <c r="E86" s="23">
        <v>7</v>
      </c>
      <c r="F86" s="31">
        <v>1</v>
      </c>
      <c r="G86" s="30">
        <v>10.5</v>
      </c>
      <c r="H86" s="40">
        <f t="shared" si="0"/>
        <v>2.3696682464454977</v>
      </c>
      <c r="I86" s="34">
        <f>F86*G86*0.91</f>
        <v>9.5549999999999997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</row>
    <row r="87" spans="1:60" s="26" customFormat="1" x14ac:dyDescent="0.25">
      <c r="A87" s="1"/>
      <c r="B87" s="46" t="s">
        <v>1611</v>
      </c>
      <c r="C87"/>
      <c r="D87"/>
      <c r="E87"/>
      <c r="F87" s="34"/>
      <c r="G87" s="10"/>
      <c r="H87" s="43"/>
      <c r="I87" s="34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</row>
    <row r="88" spans="1:60" s="26" customFormat="1" x14ac:dyDescent="0.25">
      <c r="A88" s="21" t="s">
        <v>1293</v>
      </c>
      <c r="B88" s="22" t="s">
        <v>3567</v>
      </c>
      <c r="C88" s="23" t="s">
        <v>3566</v>
      </c>
      <c r="D88" s="23" t="s">
        <v>425</v>
      </c>
      <c r="E88" s="23">
        <v>7</v>
      </c>
      <c r="F88" s="31">
        <v>1</v>
      </c>
      <c r="G88" s="30">
        <v>10.5</v>
      </c>
      <c r="H88" s="40">
        <f t="shared" ref="H88:H94" si="1">(F88*2.5)/1.055</f>
        <v>2.3696682464454977</v>
      </c>
      <c r="I88" s="34">
        <f>F88*G88*0.91</f>
        <v>9.5549999999999997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</row>
    <row r="89" spans="1:60" s="26" customFormat="1" x14ac:dyDescent="0.25">
      <c r="A89" s="21" t="s">
        <v>1293</v>
      </c>
      <c r="B89" s="22" t="s">
        <v>881</v>
      </c>
      <c r="C89" s="23" t="s">
        <v>882</v>
      </c>
      <c r="D89" s="23" t="s">
        <v>425</v>
      </c>
      <c r="E89" s="23">
        <v>10</v>
      </c>
      <c r="F89" s="31">
        <v>2</v>
      </c>
      <c r="G89" s="30">
        <v>15</v>
      </c>
      <c r="H89" s="40">
        <f t="shared" si="1"/>
        <v>4.7393364928909953</v>
      </c>
      <c r="I89" s="34">
        <f>F89*G89*0.91</f>
        <v>27.3</v>
      </c>
      <c r="J89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</row>
    <row r="90" spans="1:60" s="26" customFormat="1" x14ac:dyDescent="0.25">
      <c r="A90" s="21" t="s">
        <v>1293</v>
      </c>
      <c r="B90" s="22" t="s">
        <v>879</v>
      </c>
      <c r="C90" s="23" t="s">
        <v>880</v>
      </c>
      <c r="D90" s="23" t="s">
        <v>425</v>
      </c>
      <c r="E90" s="23">
        <v>10</v>
      </c>
      <c r="F90" s="31">
        <v>1</v>
      </c>
      <c r="G90" s="30">
        <v>15</v>
      </c>
      <c r="H90" s="40">
        <f t="shared" si="1"/>
        <v>2.3696682464454977</v>
      </c>
      <c r="I90" s="34">
        <f>F90*G90*0.91</f>
        <v>13.65</v>
      </c>
      <c r="J90" s="2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</row>
    <row r="91" spans="1:60" s="26" customFormat="1" x14ac:dyDescent="0.25">
      <c r="A91" s="21" t="s">
        <v>1293</v>
      </c>
      <c r="B91" s="22" t="s">
        <v>885</v>
      </c>
      <c r="C91" s="23" t="s">
        <v>886</v>
      </c>
      <c r="D91" s="23" t="s">
        <v>425</v>
      </c>
      <c r="E91" s="23">
        <v>10</v>
      </c>
      <c r="F91" s="31">
        <v>1</v>
      </c>
      <c r="G91" s="30">
        <v>15</v>
      </c>
      <c r="H91" s="40">
        <f t="shared" si="1"/>
        <v>2.3696682464454977</v>
      </c>
      <c r="I91" s="35">
        <f>F91*G91*0.91</f>
        <v>13.65</v>
      </c>
      <c r="J91" s="23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</row>
    <row r="92" spans="1:60" s="26" customFormat="1" x14ac:dyDescent="0.25">
      <c r="A92" s="21" t="s">
        <v>1293</v>
      </c>
      <c r="B92" s="22" t="s">
        <v>2329</v>
      </c>
      <c r="C92" s="23" t="s">
        <v>2330</v>
      </c>
      <c r="D92" s="23" t="s">
        <v>425</v>
      </c>
      <c r="E92" s="23">
        <v>10</v>
      </c>
      <c r="F92" s="31">
        <v>1</v>
      </c>
      <c r="G92" s="30">
        <v>10.5</v>
      </c>
      <c r="H92" s="40">
        <f t="shared" si="1"/>
        <v>2.3696682464454977</v>
      </c>
      <c r="I92" s="34">
        <f>F92*G92*0.91</f>
        <v>9.5549999999999997</v>
      </c>
      <c r="J92" s="2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</row>
    <row r="93" spans="1:60" s="26" customFormat="1" x14ac:dyDescent="0.25">
      <c r="A93" s="21" t="s">
        <v>1293</v>
      </c>
      <c r="B93" s="22" t="s">
        <v>877</v>
      </c>
      <c r="C93" s="23" t="s">
        <v>878</v>
      </c>
      <c r="D93" s="23" t="s">
        <v>425</v>
      </c>
      <c r="E93" s="23">
        <v>10</v>
      </c>
      <c r="F93" s="31">
        <v>5</v>
      </c>
      <c r="G93" s="30">
        <v>10.5</v>
      </c>
      <c r="H93" s="40">
        <f t="shared" si="1"/>
        <v>11.848341232227488</v>
      </c>
      <c r="I93" s="34"/>
      <c r="J93" s="2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</row>
    <row r="94" spans="1:60" s="26" customFormat="1" x14ac:dyDescent="0.25">
      <c r="A94" s="21" t="s">
        <v>1293</v>
      </c>
      <c r="B94" s="22" t="s">
        <v>2323</v>
      </c>
      <c r="C94" s="23" t="s">
        <v>724</v>
      </c>
      <c r="D94" s="23" t="s">
        <v>425</v>
      </c>
      <c r="E94" s="23">
        <v>10</v>
      </c>
      <c r="F94" s="31">
        <v>1</v>
      </c>
      <c r="G94" s="30">
        <v>10.5</v>
      </c>
      <c r="H94" s="40">
        <f t="shared" si="1"/>
        <v>2.3696682464454977</v>
      </c>
      <c r="I94" s="34">
        <f t="shared" ref="I94:I100" si="2">F94*G94*0.91</f>
        <v>9.5549999999999997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</row>
    <row r="95" spans="1:60" s="26" customFormat="1" x14ac:dyDescent="0.25">
      <c r="A95" s="7" t="s">
        <v>1293</v>
      </c>
      <c r="B95" s="8" t="s">
        <v>3575</v>
      </c>
      <c r="C95" s="5" t="s">
        <v>3576</v>
      </c>
      <c r="D95" s="5" t="s">
        <v>3184</v>
      </c>
      <c r="E95" s="5">
        <v>7</v>
      </c>
      <c r="F95" s="33">
        <v>1</v>
      </c>
      <c r="G95" s="37">
        <v>13.9</v>
      </c>
      <c r="H95" s="42">
        <f t="shared" ref="H95:H100" si="3">(F95*G95*0.4)/1.055</f>
        <v>5.2701421800947879</v>
      </c>
      <c r="I95" s="34">
        <f t="shared" si="2"/>
        <v>12.649000000000001</v>
      </c>
      <c r="J95" s="2"/>
    </row>
    <row r="96" spans="1:60" s="26" customFormat="1" x14ac:dyDescent="0.25">
      <c r="A96" s="7" t="s">
        <v>1293</v>
      </c>
      <c r="B96" s="8" t="s">
        <v>3578</v>
      </c>
      <c r="C96" s="5" t="s">
        <v>3577</v>
      </c>
      <c r="D96" s="5" t="s">
        <v>3184</v>
      </c>
      <c r="E96" s="5">
        <v>7</v>
      </c>
      <c r="F96" s="33">
        <v>1</v>
      </c>
      <c r="G96" s="37">
        <v>13.9</v>
      </c>
      <c r="H96" s="42">
        <f t="shared" si="3"/>
        <v>5.2701421800947879</v>
      </c>
      <c r="I96" s="34">
        <f t="shared" si="2"/>
        <v>12.649000000000001</v>
      </c>
      <c r="J96" s="5"/>
    </row>
    <row r="97" spans="1:60" s="26" customFormat="1" x14ac:dyDescent="0.25">
      <c r="A97" s="7" t="s">
        <v>2412</v>
      </c>
      <c r="B97" s="8" t="s">
        <v>3791</v>
      </c>
      <c r="C97" s="5" t="s">
        <v>3792</v>
      </c>
      <c r="D97" s="5" t="s">
        <v>473</v>
      </c>
      <c r="E97" s="5">
        <v>7</v>
      </c>
      <c r="F97" s="33">
        <v>3</v>
      </c>
      <c r="G97" s="37">
        <v>5.5</v>
      </c>
      <c r="H97" s="42">
        <f t="shared" si="3"/>
        <v>6.2559241706161144</v>
      </c>
      <c r="I97" s="34">
        <f t="shared" si="2"/>
        <v>15.015000000000001</v>
      </c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</row>
    <row r="98" spans="1:60" s="26" customFormat="1" x14ac:dyDescent="0.25">
      <c r="A98" s="7" t="s">
        <v>2412</v>
      </c>
      <c r="B98" s="8" t="s">
        <v>2418</v>
      </c>
      <c r="C98" s="5" t="s">
        <v>2419</v>
      </c>
      <c r="D98" s="5" t="s">
        <v>473</v>
      </c>
      <c r="E98" s="5">
        <v>7</v>
      </c>
      <c r="F98" s="33">
        <v>2</v>
      </c>
      <c r="G98" s="37">
        <v>5</v>
      </c>
      <c r="H98" s="42">
        <f t="shared" si="3"/>
        <v>3.7914691943127963</v>
      </c>
      <c r="I98" s="34">
        <f t="shared" si="2"/>
        <v>9.1</v>
      </c>
      <c r="J98" s="24"/>
      <c r="K98" s="2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</row>
    <row r="99" spans="1:60" s="26" customFormat="1" x14ac:dyDescent="0.25">
      <c r="A99" s="7" t="s">
        <v>2412</v>
      </c>
      <c r="B99" s="8" t="s">
        <v>3789</v>
      </c>
      <c r="C99" s="5" t="s">
        <v>3790</v>
      </c>
      <c r="D99" s="5" t="s">
        <v>473</v>
      </c>
      <c r="E99" s="5">
        <v>7</v>
      </c>
      <c r="F99" s="33">
        <v>1</v>
      </c>
      <c r="G99" s="37">
        <v>5</v>
      </c>
      <c r="H99" s="42">
        <f t="shared" si="3"/>
        <v>1.8957345971563981</v>
      </c>
      <c r="I99" s="34">
        <f t="shared" si="2"/>
        <v>4.55</v>
      </c>
      <c r="J99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</row>
    <row r="100" spans="1:60" s="26" customFormat="1" x14ac:dyDescent="0.25">
      <c r="A100" s="7" t="s">
        <v>2412</v>
      </c>
      <c r="B100" s="8" t="s">
        <v>3772</v>
      </c>
      <c r="C100" s="5" t="s">
        <v>3773</v>
      </c>
      <c r="D100" s="5" t="s">
        <v>473</v>
      </c>
      <c r="E100" s="5">
        <v>10</v>
      </c>
      <c r="F100" s="33">
        <v>2</v>
      </c>
      <c r="G100" s="37">
        <v>5</v>
      </c>
      <c r="H100" s="42">
        <f t="shared" si="3"/>
        <v>3.7914691943127963</v>
      </c>
      <c r="I100" s="34">
        <f t="shared" si="2"/>
        <v>9.1</v>
      </c>
      <c r="J100" s="23"/>
      <c r="K100" s="2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</row>
    <row r="101" spans="1:60" s="26" customFormat="1" x14ac:dyDescent="0.25">
      <c r="A101" s="1"/>
      <c r="B101" s="46" t="s">
        <v>3772</v>
      </c>
      <c r="C101"/>
      <c r="D101"/>
      <c r="E101"/>
      <c r="F101" s="34"/>
      <c r="G101" s="10"/>
      <c r="H101" s="43"/>
      <c r="I101" s="34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</row>
    <row r="102" spans="1:60" s="26" customFormat="1" x14ac:dyDescent="0.25">
      <c r="A102" s="7" t="s">
        <v>2412</v>
      </c>
      <c r="B102" s="8" t="s">
        <v>3783</v>
      </c>
      <c r="C102" s="5" t="s">
        <v>3784</v>
      </c>
      <c r="D102" s="5" t="s">
        <v>473</v>
      </c>
      <c r="E102" s="5">
        <v>9</v>
      </c>
      <c r="F102" s="33">
        <v>1</v>
      </c>
      <c r="G102" s="37">
        <v>5</v>
      </c>
      <c r="H102" s="42">
        <f>(F102*G102*0.4)/1.055</f>
        <v>1.8957345971563981</v>
      </c>
      <c r="I102" s="34">
        <f>F102*G102*0.91</f>
        <v>4.55</v>
      </c>
      <c r="J102" s="24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</row>
    <row r="103" spans="1:60" s="26" customFormat="1" x14ac:dyDescent="0.25">
      <c r="A103" s="1"/>
      <c r="B103" s="46" t="s">
        <v>3783</v>
      </c>
      <c r="C103"/>
      <c r="D103"/>
      <c r="E103"/>
      <c r="F103" s="34"/>
      <c r="G103" s="10"/>
      <c r="H103" s="43"/>
      <c r="I103" s="34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</row>
    <row r="104" spans="1:60" s="26" customFormat="1" x14ac:dyDescent="0.25">
      <c r="A104" s="7" t="s">
        <v>2412</v>
      </c>
      <c r="B104" s="8" t="s">
        <v>3787</v>
      </c>
      <c r="C104" s="5" t="s">
        <v>3788</v>
      </c>
      <c r="D104" s="5" t="s">
        <v>473</v>
      </c>
      <c r="E104" s="5">
        <v>7</v>
      </c>
      <c r="F104" s="33">
        <v>1</v>
      </c>
      <c r="G104" s="37">
        <v>5</v>
      </c>
      <c r="H104" s="42">
        <f t="shared" ref="H104:H111" si="4">(F104*G104*0.4)/1.055</f>
        <v>1.8957345971563981</v>
      </c>
      <c r="I104" s="34">
        <f t="shared" ref="I104:I112" si="5">F104*G104*0.91</f>
        <v>4.55</v>
      </c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</row>
    <row r="105" spans="1:60" s="24" customFormat="1" x14ac:dyDescent="0.25">
      <c r="A105" s="7" t="s">
        <v>2412</v>
      </c>
      <c r="B105" s="8" t="s">
        <v>3778</v>
      </c>
      <c r="C105" s="5" t="s">
        <v>3779</v>
      </c>
      <c r="D105" s="5" t="s">
        <v>473</v>
      </c>
      <c r="E105" s="5">
        <v>8</v>
      </c>
      <c r="F105" s="33">
        <v>1</v>
      </c>
      <c r="G105" s="37">
        <v>5</v>
      </c>
      <c r="H105" s="42">
        <f t="shared" si="4"/>
        <v>1.8957345971563981</v>
      </c>
      <c r="I105" s="34">
        <f t="shared" si="5"/>
        <v>4.55</v>
      </c>
      <c r="J105" s="2"/>
      <c r="K105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</row>
    <row r="106" spans="1:60" s="26" customFormat="1" x14ac:dyDescent="0.25">
      <c r="A106" s="7" t="s">
        <v>2412</v>
      </c>
      <c r="B106" s="8" t="s">
        <v>3768</v>
      </c>
      <c r="C106" s="5" t="s">
        <v>3769</v>
      </c>
      <c r="D106" s="5" t="s">
        <v>473</v>
      </c>
      <c r="E106" s="5">
        <v>10</v>
      </c>
      <c r="F106" s="33">
        <v>1</v>
      </c>
      <c r="G106" s="37">
        <v>5.5</v>
      </c>
      <c r="H106" s="42">
        <f t="shared" si="4"/>
        <v>2.0853080568720381</v>
      </c>
      <c r="I106" s="34">
        <f t="shared" si="5"/>
        <v>5.0049999999999999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</row>
    <row r="107" spans="1:60" s="26" customFormat="1" x14ac:dyDescent="0.25">
      <c r="A107" s="7" t="s">
        <v>2412</v>
      </c>
      <c r="B107" s="8" t="s">
        <v>3776</v>
      </c>
      <c r="C107" s="5" t="s">
        <v>3777</v>
      </c>
      <c r="D107" s="5" t="s">
        <v>473</v>
      </c>
      <c r="E107" s="5">
        <v>7</v>
      </c>
      <c r="F107" s="33">
        <v>1</v>
      </c>
      <c r="G107" s="37">
        <v>5</v>
      </c>
      <c r="H107" s="42">
        <f t="shared" si="4"/>
        <v>1.8957345971563981</v>
      </c>
      <c r="I107" s="34">
        <f t="shared" si="5"/>
        <v>4.55</v>
      </c>
      <c r="J107" s="2"/>
      <c r="K107" s="2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</row>
    <row r="108" spans="1:60" s="26" customFormat="1" x14ac:dyDescent="0.25">
      <c r="A108" s="7" t="s">
        <v>2412</v>
      </c>
      <c r="B108" s="8" t="s">
        <v>3770</v>
      </c>
      <c r="C108" s="5" t="s">
        <v>3771</v>
      </c>
      <c r="D108" s="5" t="s">
        <v>473</v>
      </c>
      <c r="E108" s="5">
        <v>10</v>
      </c>
      <c r="F108" s="33">
        <v>3</v>
      </c>
      <c r="G108" s="37">
        <v>5</v>
      </c>
      <c r="H108" s="42">
        <f t="shared" si="4"/>
        <v>5.6872037914691944</v>
      </c>
      <c r="I108" s="34">
        <f t="shared" si="5"/>
        <v>13.65</v>
      </c>
      <c r="J108"/>
      <c r="K108" s="2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</row>
    <row r="109" spans="1:60" s="26" customFormat="1" x14ac:dyDescent="0.25">
      <c r="A109" s="7" t="s">
        <v>2412</v>
      </c>
      <c r="B109" s="8" t="s">
        <v>3785</v>
      </c>
      <c r="C109" s="5" t="s">
        <v>3786</v>
      </c>
      <c r="D109" s="5" t="s">
        <v>473</v>
      </c>
      <c r="E109" s="5">
        <v>10</v>
      </c>
      <c r="F109" s="33">
        <v>1</v>
      </c>
      <c r="G109" s="37">
        <v>5</v>
      </c>
      <c r="H109" s="42">
        <f t="shared" si="4"/>
        <v>1.8957345971563981</v>
      </c>
      <c r="I109" s="34">
        <f t="shared" si="5"/>
        <v>4.55</v>
      </c>
      <c r="J109" s="2"/>
      <c r="K109" s="2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</row>
    <row r="110" spans="1:60" s="26" customFormat="1" x14ac:dyDescent="0.25">
      <c r="A110" s="7" t="s">
        <v>2412</v>
      </c>
      <c r="B110" s="8" t="s">
        <v>3774</v>
      </c>
      <c r="C110" s="5" t="s">
        <v>3775</v>
      </c>
      <c r="D110" s="5" t="s">
        <v>473</v>
      </c>
      <c r="E110" s="5">
        <v>10</v>
      </c>
      <c r="F110" s="33">
        <v>2</v>
      </c>
      <c r="G110" s="37">
        <v>5</v>
      </c>
      <c r="H110" s="42">
        <f t="shared" si="4"/>
        <v>3.7914691943127963</v>
      </c>
      <c r="I110" s="34">
        <f t="shared" si="5"/>
        <v>9.1</v>
      </c>
      <c r="J110" s="2"/>
      <c r="K110" s="2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</row>
    <row r="111" spans="1:60" s="26" customFormat="1" x14ac:dyDescent="0.25">
      <c r="A111" s="7" t="s">
        <v>2412</v>
      </c>
      <c r="B111" s="8" t="s">
        <v>3781</v>
      </c>
      <c r="C111" s="5" t="s">
        <v>3782</v>
      </c>
      <c r="D111" s="5" t="s">
        <v>473</v>
      </c>
      <c r="E111" s="5">
        <v>10</v>
      </c>
      <c r="F111" s="33">
        <v>1</v>
      </c>
      <c r="G111" s="37">
        <v>4.5</v>
      </c>
      <c r="H111" s="42">
        <f t="shared" si="4"/>
        <v>1.7061611374407584</v>
      </c>
      <c r="I111" s="34">
        <f t="shared" si="5"/>
        <v>4.0949999999999998</v>
      </c>
      <c r="J111" s="24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</row>
    <row r="112" spans="1:60" s="26" customFormat="1" x14ac:dyDescent="0.25">
      <c r="A112" s="3" t="s">
        <v>1296</v>
      </c>
      <c r="B112" s="4" t="s">
        <v>1299</v>
      </c>
      <c r="C112" s="2" t="s">
        <v>1300</v>
      </c>
      <c r="D112" s="2" t="s">
        <v>458</v>
      </c>
      <c r="E112" s="2">
        <v>4</v>
      </c>
      <c r="F112" s="32">
        <v>2</v>
      </c>
      <c r="G112" s="17">
        <v>10</v>
      </c>
      <c r="H112" s="41">
        <f>(2.5*F112)/1.055</f>
        <v>4.7393364928909953</v>
      </c>
      <c r="I112" s="34">
        <f t="shared" si="5"/>
        <v>18.2</v>
      </c>
      <c r="J112" s="5"/>
      <c r="K112" s="5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</row>
    <row r="113" spans="1:60" s="26" customFormat="1" x14ac:dyDescent="0.25">
      <c r="A113" s="1"/>
      <c r="B113" s="46" t="s">
        <v>1299</v>
      </c>
      <c r="C113"/>
      <c r="D113"/>
      <c r="E113"/>
      <c r="F113" s="34"/>
      <c r="G113" s="10"/>
      <c r="H113" s="43"/>
      <c r="I113" s="34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</row>
    <row r="114" spans="1:60" s="26" customFormat="1" x14ac:dyDescent="0.25">
      <c r="A114" s="3" t="s">
        <v>1296</v>
      </c>
      <c r="B114" s="4" t="s">
        <v>9</v>
      </c>
      <c r="C114" s="2" t="s">
        <v>10</v>
      </c>
      <c r="D114" s="2" t="s">
        <v>458</v>
      </c>
      <c r="E114" s="2">
        <v>4</v>
      </c>
      <c r="F114" s="32">
        <v>1</v>
      </c>
      <c r="G114" s="17">
        <v>11</v>
      </c>
      <c r="H114" s="41">
        <f>(2.5*F114)/1.055</f>
        <v>2.3696682464454977</v>
      </c>
      <c r="I114" s="34">
        <f>F114*G114*0.91</f>
        <v>10.01</v>
      </c>
      <c r="J114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</row>
    <row r="115" spans="1:60" s="26" customFormat="1" x14ac:dyDescent="0.25">
      <c r="A115" s="1"/>
      <c r="B115" s="46" t="s">
        <v>9</v>
      </c>
      <c r="C115"/>
      <c r="D115"/>
      <c r="E115"/>
      <c r="F115" s="34"/>
      <c r="G115" s="10"/>
      <c r="H115" s="43"/>
      <c r="I115" s="34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</row>
    <row r="116" spans="1:60" s="26" customFormat="1" x14ac:dyDescent="0.25">
      <c r="A116" s="3" t="s">
        <v>1296</v>
      </c>
      <c r="B116" s="4" t="s">
        <v>1597</v>
      </c>
      <c r="C116" s="2" t="s">
        <v>11</v>
      </c>
      <c r="D116" s="2" t="s">
        <v>458</v>
      </c>
      <c r="E116" s="2">
        <v>10</v>
      </c>
      <c r="F116" s="32">
        <v>2</v>
      </c>
      <c r="G116" s="17">
        <v>10</v>
      </c>
      <c r="H116" s="41">
        <f>(0.5*F116)/1.055</f>
        <v>0.94786729857819907</v>
      </c>
      <c r="I116" s="34">
        <f>F116*G116*0.91</f>
        <v>18.2</v>
      </c>
      <c r="J116" s="5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</row>
    <row r="117" spans="1:60" s="26" customFormat="1" x14ac:dyDescent="0.25">
      <c r="A117" s="7" t="s">
        <v>1296</v>
      </c>
      <c r="B117" s="8" t="s">
        <v>2261</v>
      </c>
      <c r="C117" s="5" t="s">
        <v>2262</v>
      </c>
      <c r="D117" s="5" t="s">
        <v>458</v>
      </c>
      <c r="E117" s="5">
        <v>4</v>
      </c>
      <c r="F117" s="33">
        <v>1</v>
      </c>
      <c r="G117" s="37">
        <v>9.9</v>
      </c>
      <c r="H117" s="42">
        <f>(F117*G117*0.4)/1.055</f>
        <v>3.7535545023696688</v>
      </c>
      <c r="I117" s="34">
        <f>F117*G117*0.91</f>
        <v>9.0090000000000003</v>
      </c>
      <c r="J117" s="5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</row>
    <row r="118" spans="1:60" s="26" customFormat="1" x14ac:dyDescent="0.25">
      <c r="A118" s="3" t="s">
        <v>1296</v>
      </c>
      <c r="B118" s="4" t="s">
        <v>1298</v>
      </c>
      <c r="C118" s="2" t="s">
        <v>739</v>
      </c>
      <c r="D118" s="2" t="s">
        <v>458</v>
      </c>
      <c r="E118" s="2">
        <v>4</v>
      </c>
      <c r="F118" s="32">
        <v>2</v>
      </c>
      <c r="G118" s="17">
        <v>10</v>
      </c>
      <c r="H118" s="41">
        <f>(2.5*F118)/1.055</f>
        <v>4.7393364928909953</v>
      </c>
      <c r="I118" s="34">
        <f>F118*G118*0.91</f>
        <v>18.2</v>
      </c>
      <c r="J118" s="5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</row>
    <row r="119" spans="1:60" s="26" customFormat="1" x14ac:dyDescent="0.25">
      <c r="A119" s="1"/>
      <c r="B119" s="46" t="s">
        <v>1298</v>
      </c>
      <c r="C119"/>
      <c r="D119"/>
      <c r="E119"/>
      <c r="F119" s="34"/>
      <c r="G119" s="10"/>
      <c r="H119" s="43"/>
      <c r="I119" s="34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</row>
    <row r="120" spans="1:60" s="26" customFormat="1" x14ac:dyDescent="0.25">
      <c r="A120" s="3" t="s">
        <v>1296</v>
      </c>
      <c r="B120" s="4" t="s">
        <v>1301</v>
      </c>
      <c r="C120" s="2" t="s">
        <v>737</v>
      </c>
      <c r="D120" s="2" t="s">
        <v>458</v>
      </c>
      <c r="E120" s="2">
        <v>5</v>
      </c>
      <c r="F120" s="32">
        <v>1</v>
      </c>
      <c r="G120" s="17">
        <v>11.5</v>
      </c>
      <c r="H120" s="41">
        <f>(2.5*F120)/1.055</f>
        <v>2.3696682464454977</v>
      </c>
      <c r="I120" s="34">
        <f>F120*G120*0.91</f>
        <v>10.465</v>
      </c>
      <c r="J120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</row>
    <row r="121" spans="1:60" s="26" customFormat="1" x14ac:dyDescent="0.25">
      <c r="A121" s="1"/>
      <c r="B121" s="46" t="s">
        <v>1301</v>
      </c>
      <c r="C121"/>
      <c r="D121"/>
      <c r="E121"/>
      <c r="F121" s="34"/>
      <c r="G121" s="10"/>
      <c r="H121" s="43"/>
      <c r="I121" s="34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</row>
    <row r="122" spans="1:60" s="26" customFormat="1" x14ac:dyDescent="0.25">
      <c r="A122" s="3" t="s">
        <v>1296</v>
      </c>
      <c r="B122" s="4" t="s">
        <v>1297</v>
      </c>
      <c r="C122" s="2" t="s">
        <v>738</v>
      </c>
      <c r="D122" s="2" t="s">
        <v>458</v>
      </c>
      <c r="E122" s="2">
        <v>4</v>
      </c>
      <c r="F122" s="32">
        <v>1</v>
      </c>
      <c r="G122" s="17">
        <v>11.5</v>
      </c>
      <c r="H122" s="41">
        <f>(2.5*F122)/1.055</f>
        <v>2.3696682464454977</v>
      </c>
      <c r="I122" s="34">
        <f t="shared" ref="I122:I128" si="6">F122*G122*0.91</f>
        <v>10.465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</row>
    <row r="123" spans="1:60" s="26" customFormat="1" x14ac:dyDescent="0.25">
      <c r="A123" s="3" t="s">
        <v>1296</v>
      </c>
      <c r="B123" s="4" t="s">
        <v>3759</v>
      </c>
      <c r="C123" s="2" t="s">
        <v>3760</v>
      </c>
      <c r="D123" s="2" t="s">
        <v>458</v>
      </c>
      <c r="E123" s="2">
        <v>4</v>
      </c>
      <c r="F123" s="32">
        <v>1</v>
      </c>
      <c r="G123" s="17">
        <v>14</v>
      </c>
      <c r="H123" s="41">
        <f>(1*F123)/1.055</f>
        <v>0.94786729857819907</v>
      </c>
      <c r="I123" s="34">
        <f t="shared" si="6"/>
        <v>12.74</v>
      </c>
      <c r="J12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</row>
    <row r="124" spans="1:60" s="26" customFormat="1" x14ac:dyDescent="0.25">
      <c r="A124" s="3" t="s">
        <v>1296</v>
      </c>
      <c r="B124" s="4" t="s">
        <v>2275</v>
      </c>
      <c r="C124" s="2" t="s">
        <v>2276</v>
      </c>
      <c r="D124" s="2" t="s">
        <v>458</v>
      </c>
      <c r="E124" s="2">
        <v>9</v>
      </c>
      <c r="F124" s="32">
        <v>2</v>
      </c>
      <c r="G124" s="17">
        <v>12</v>
      </c>
      <c r="H124" s="41">
        <f>(2.5*F124)/1.055</f>
        <v>4.7393364928909953</v>
      </c>
      <c r="I124" s="34">
        <f t="shared" si="6"/>
        <v>21.84</v>
      </c>
      <c r="J124" s="5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</row>
    <row r="125" spans="1:60" s="24" customFormat="1" x14ac:dyDescent="0.25">
      <c r="A125" s="3" t="s">
        <v>1296</v>
      </c>
      <c r="B125" s="4" t="s">
        <v>2207</v>
      </c>
      <c r="C125" s="2" t="s">
        <v>2208</v>
      </c>
      <c r="D125" s="2" t="s">
        <v>458</v>
      </c>
      <c r="E125" s="2">
        <v>5</v>
      </c>
      <c r="F125" s="32">
        <v>2</v>
      </c>
      <c r="G125" s="17">
        <v>13</v>
      </c>
      <c r="H125" s="41">
        <f>(2.5*F125)/1.055</f>
        <v>4.7393364928909953</v>
      </c>
      <c r="I125" s="34">
        <f t="shared" si="6"/>
        <v>23.66</v>
      </c>
      <c r="J125" s="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</row>
    <row r="126" spans="1:60" s="26" customFormat="1" x14ac:dyDescent="0.25">
      <c r="A126" s="3" t="s">
        <v>1296</v>
      </c>
      <c r="B126" s="4" t="s">
        <v>750</v>
      </c>
      <c r="C126" s="2" t="s">
        <v>751</v>
      </c>
      <c r="D126" s="2" t="s">
        <v>458</v>
      </c>
      <c r="E126" s="2">
        <v>10</v>
      </c>
      <c r="F126" s="32">
        <v>1</v>
      </c>
      <c r="G126" s="17">
        <v>10</v>
      </c>
      <c r="H126" s="41">
        <f>(0.5*F126)/1.055</f>
        <v>0.47393364928909953</v>
      </c>
      <c r="I126" s="34">
        <f t="shared" si="6"/>
        <v>9.1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</row>
    <row r="127" spans="1:60" s="26" customFormat="1" x14ac:dyDescent="0.25">
      <c r="A127" s="3" t="s">
        <v>1296</v>
      </c>
      <c r="B127" s="4" t="s">
        <v>1592</v>
      </c>
      <c r="C127" s="2" t="s">
        <v>1593</v>
      </c>
      <c r="D127" s="2" t="s">
        <v>856</v>
      </c>
      <c r="E127" s="2">
        <v>9</v>
      </c>
      <c r="F127" s="32">
        <v>1</v>
      </c>
      <c r="G127" s="17">
        <v>12</v>
      </c>
      <c r="H127" s="41">
        <f>(2.5*F127)/1.055</f>
        <v>2.3696682464454977</v>
      </c>
      <c r="I127" s="34">
        <f t="shared" si="6"/>
        <v>10.92</v>
      </c>
      <c r="J127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</row>
    <row r="128" spans="1:60" s="26" customFormat="1" x14ac:dyDescent="0.25">
      <c r="A128" s="3" t="s">
        <v>1296</v>
      </c>
      <c r="B128" s="4" t="s">
        <v>753</v>
      </c>
      <c r="C128" s="2" t="s">
        <v>752</v>
      </c>
      <c r="D128" s="2" t="s">
        <v>458</v>
      </c>
      <c r="E128" s="2">
        <v>5</v>
      </c>
      <c r="F128" s="32">
        <v>1</v>
      </c>
      <c r="G128" s="17">
        <v>11</v>
      </c>
      <c r="H128" s="41">
        <f>(2.5*F128)/1.055</f>
        <v>2.3696682464454977</v>
      </c>
      <c r="I128" s="34">
        <f t="shared" si="6"/>
        <v>10.01</v>
      </c>
      <c r="J128" s="5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</row>
    <row r="129" spans="1:60" s="26" customFormat="1" x14ac:dyDescent="0.25">
      <c r="A129" s="1"/>
      <c r="B129" s="46" t="s">
        <v>753</v>
      </c>
      <c r="C129"/>
      <c r="D129"/>
      <c r="E129"/>
      <c r="F129" s="34"/>
      <c r="G129" s="10"/>
      <c r="H129" s="43"/>
      <c r="I129" s="34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</row>
    <row r="130" spans="1:60" s="26" customFormat="1" x14ac:dyDescent="0.25">
      <c r="A130" s="3" t="s">
        <v>1296</v>
      </c>
      <c r="B130" s="4" t="s">
        <v>1594</v>
      </c>
      <c r="C130" s="2" t="s">
        <v>8</v>
      </c>
      <c r="D130" s="2" t="s">
        <v>458</v>
      </c>
      <c r="E130" s="2">
        <v>4</v>
      </c>
      <c r="F130" s="32">
        <v>2</v>
      </c>
      <c r="G130" s="17">
        <v>12</v>
      </c>
      <c r="H130" s="41">
        <f>(2.5*F130)/1.055</f>
        <v>4.7393364928909953</v>
      </c>
      <c r="I130" s="34">
        <f>F130*G130*0.91</f>
        <v>21.84</v>
      </c>
      <c r="J130" s="5"/>
      <c r="K130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</row>
    <row r="131" spans="1:60" s="26" customFormat="1" x14ac:dyDescent="0.25">
      <c r="A131" s="1"/>
      <c r="B131" s="46" t="s">
        <v>1594</v>
      </c>
      <c r="C131"/>
      <c r="D131"/>
      <c r="E131"/>
      <c r="F131" s="34"/>
      <c r="G131" s="10"/>
      <c r="H131" s="43"/>
      <c r="I131" s="34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</row>
    <row r="132" spans="1:60" s="26" customFormat="1" x14ac:dyDescent="0.25">
      <c r="A132" s="3" t="s">
        <v>1296</v>
      </c>
      <c r="B132" s="4" t="s">
        <v>3693</v>
      </c>
      <c r="C132" s="2" t="s">
        <v>3694</v>
      </c>
      <c r="D132" s="2" t="s">
        <v>458</v>
      </c>
      <c r="E132" s="2">
        <v>4</v>
      </c>
      <c r="F132" s="32">
        <v>1</v>
      </c>
      <c r="G132" s="17">
        <v>14</v>
      </c>
      <c r="H132" s="41">
        <f>(2.5*F132)/1.055</f>
        <v>2.3696682464454977</v>
      </c>
      <c r="I132" s="34">
        <f>F132*G132*0.91</f>
        <v>12.74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</row>
    <row r="133" spans="1:60" s="26" customFormat="1" x14ac:dyDescent="0.25">
      <c r="A133" s="3" t="s">
        <v>1296</v>
      </c>
      <c r="B133" s="4" t="s">
        <v>571</v>
      </c>
      <c r="C133" s="2" t="s">
        <v>3689</v>
      </c>
      <c r="D133" s="2" t="s">
        <v>458</v>
      </c>
      <c r="E133" s="2">
        <v>3</v>
      </c>
      <c r="F133" s="32">
        <v>14</v>
      </c>
      <c r="G133" s="17">
        <v>12.5</v>
      </c>
      <c r="H133" s="41">
        <f>(2.5*F133)/1.055</f>
        <v>33.175355450236971</v>
      </c>
      <c r="I133" s="34">
        <f>F133*G133*0.91</f>
        <v>159.25</v>
      </c>
      <c r="J133" s="5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</row>
    <row r="134" spans="1:60" s="24" customFormat="1" x14ac:dyDescent="0.25">
      <c r="A134" s="51" t="s">
        <v>1296</v>
      </c>
      <c r="B134" s="47" t="s">
        <v>3102</v>
      </c>
      <c r="C134" s="48" t="s">
        <v>3103</v>
      </c>
      <c r="D134" s="48" t="s">
        <v>458</v>
      </c>
      <c r="E134" s="48">
        <v>6</v>
      </c>
      <c r="F134" s="49">
        <v>1</v>
      </c>
      <c r="G134" s="50">
        <v>12.5</v>
      </c>
      <c r="H134" s="52">
        <f>(F134*G134*0.4)/1.055</f>
        <v>4.7393364928909953</v>
      </c>
      <c r="I134" s="34">
        <f>F134*G134*0.91</f>
        <v>11.375</v>
      </c>
      <c r="J134" s="5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</row>
    <row r="135" spans="1:60" s="26" customFormat="1" x14ac:dyDescent="0.25">
      <c r="A135" s="3" t="s">
        <v>1296</v>
      </c>
      <c r="B135" s="4" t="s">
        <v>14</v>
      </c>
      <c r="C135" s="2" t="s">
        <v>15</v>
      </c>
      <c r="D135" s="2" t="s">
        <v>458</v>
      </c>
      <c r="E135" s="2">
        <v>4</v>
      </c>
      <c r="F135" s="32">
        <v>1</v>
      </c>
      <c r="G135" s="17">
        <v>12</v>
      </c>
      <c r="H135" s="41">
        <f>(2.5*F135)/1.055</f>
        <v>2.3696682464454977</v>
      </c>
      <c r="I135" s="34">
        <f>F135*G135*0.91</f>
        <v>10.92</v>
      </c>
      <c r="J135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</row>
    <row r="136" spans="1:60" s="24" customFormat="1" x14ac:dyDescent="0.25">
      <c r="A136" s="1"/>
      <c r="B136" s="46" t="s">
        <v>14</v>
      </c>
      <c r="C136"/>
      <c r="D136"/>
      <c r="E136"/>
      <c r="F136" s="34"/>
      <c r="G136" s="10"/>
      <c r="H136" s="43"/>
      <c r="I136" s="34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</row>
    <row r="137" spans="1:60" s="26" customFormat="1" x14ac:dyDescent="0.25">
      <c r="A137" s="28" t="s">
        <v>1296</v>
      </c>
      <c r="B137" s="8" t="s">
        <v>2231</v>
      </c>
      <c r="C137" s="5" t="s">
        <v>2232</v>
      </c>
      <c r="D137" s="5" t="s">
        <v>458</v>
      </c>
      <c r="E137" s="5">
        <v>9</v>
      </c>
      <c r="F137" s="33">
        <v>1</v>
      </c>
      <c r="G137" s="37">
        <v>8</v>
      </c>
      <c r="H137" s="45">
        <f>(F137*G137*0.25)/1.055</f>
        <v>1.8957345971563981</v>
      </c>
      <c r="I137" s="34">
        <f>F137*G137*0.91</f>
        <v>7.28</v>
      </c>
      <c r="J137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</row>
    <row r="138" spans="1:60" s="26" customFormat="1" x14ac:dyDescent="0.25">
      <c r="A138" s="7" t="s">
        <v>1296</v>
      </c>
      <c r="B138" s="8" t="s">
        <v>2241</v>
      </c>
      <c r="C138" s="5" t="s">
        <v>3114</v>
      </c>
      <c r="D138" s="5" t="s">
        <v>458</v>
      </c>
      <c r="E138" s="5">
        <v>6</v>
      </c>
      <c r="F138" s="33">
        <v>1</v>
      </c>
      <c r="G138" s="37">
        <v>7.5</v>
      </c>
      <c r="H138" s="42">
        <f>(F138*G138*0.4)/1.055</f>
        <v>2.8436018957345972</v>
      </c>
      <c r="I138" s="34">
        <f>F138*G138*0.91</f>
        <v>6.8250000000000002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</row>
    <row r="139" spans="1:60" s="26" customFormat="1" x14ac:dyDescent="0.25">
      <c r="A139" s="3" t="s">
        <v>1296</v>
      </c>
      <c r="B139" s="4" t="s">
        <v>742</v>
      </c>
      <c r="C139" s="2" t="s">
        <v>743</v>
      </c>
      <c r="D139" s="2" t="s">
        <v>458</v>
      </c>
      <c r="E139" s="2">
        <v>5</v>
      </c>
      <c r="F139" s="32">
        <v>1</v>
      </c>
      <c r="G139" s="17">
        <v>13</v>
      </c>
      <c r="H139" s="41">
        <f>(2.5*F139)/1.055</f>
        <v>2.3696682464454977</v>
      </c>
      <c r="I139" s="34">
        <f>F139*G139*0.91</f>
        <v>11.83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</row>
    <row r="140" spans="1:60" s="26" customFormat="1" x14ac:dyDescent="0.25">
      <c r="A140" s="1"/>
      <c r="B140" s="46" t="s">
        <v>742</v>
      </c>
      <c r="C140"/>
      <c r="D140"/>
      <c r="E140"/>
      <c r="F140" s="34"/>
      <c r="G140" s="10"/>
      <c r="H140" s="43"/>
      <c r="I140" s="34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</row>
    <row r="141" spans="1:60" s="26" customFormat="1" x14ac:dyDescent="0.25">
      <c r="A141" s="3" t="s">
        <v>1296</v>
      </c>
      <c r="B141" s="4" t="s">
        <v>3135</v>
      </c>
      <c r="C141" s="2" t="s">
        <v>3136</v>
      </c>
      <c r="D141" s="2" t="s">
        <v>856</v>
      </c>
      <c r="E141" s="2">
        <v>4</v>
      </c>
      <c r="F141" s="32">
        <v>1</v>
      </c>
      <c r="G141" s="17">
        <v>12</v>
      </c>
      <c r="H141" s="41">
        <f>(2.5*F141)/1.055</f>
        <v>2.3696682464454977</v>
      </c>
      <c r="I141" s="34">
        <f>F141*G141*0.91</f>
        <v>10.92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</row>
    <row r="142" spans="1:60" s="26" customFormat="1" x14ac:dyDescent="0.25">
      <c r="A142" s="3" t="s">
        <v>1296</v>
      </c>
      <c r="B142" s="4" t="s">
        <v>2269</v>
      </c>
      <c r="C142" s="2" t="s">
        <v>2270</v>
      </c>
      <c r="D142" s="2" t="s">
        <v>458</v>
      </c>
      <c r="E142" s="2">
        <v>5</v>
      </c>
      <c r="F142" s="32">
        <v>11</v>
      </c>
      <c r="G142" s="17">
        <v>13</v>
      </c>
      <c r="H142" s="41">
        <f>(2.5*F142)/1.055</f>
        <v>26.066350710900476</v>
      </c>
      <c r="I142" s="34">
        <f>F142*G142*0.91</f>
        <v>130.13</v>
      </c>
      <c r="J142" s="5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</row>
    <row r="143" spans="1:60" s="24" customFormat="1" x14ac:dyDescent="0.25">
      <c r="A143" s="7" t="s">
        <v>1296</v>
      </c>
      <c r="B143" s="4" t="s">
        <v>2265</v>
      </c>
      <c r="C143" s="2" t="s">
        <v>2266</v>
      </c>
      <c r="D143" s="2" t="s">
        <v>458</v>
      </c>
      <c r="E143" s="2">
        <v>4</v>
      </c>
      <c r="F143" s="32">
        <v>1</v>
      </c>
      <c r="G143" s="17">
        <v>12.5</v>
      </c>
      <c r="H143" s="41">
        <f>(2.5*F143)/1.055</f>
        <v>2.3696682464454977</v>
      </c>
      <c r="I143" s="34">
        <f>F143*G143*0.91</f>
        <v>11.375</v>
      </c>
      <c r="J143" s="5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</row>
    <row r="144" spans="1:60" s="24" customFormat="1" x14ac:dyDescent="0.25">
      <c r="A144" s="3" t="s">
        <v>1296</v>
      </c>
      <c r="B144" s="4" t="s">
        <v>2221</v>
      </c>
      <c r="C144" s="2" t="s">
        <v>2222</v>
      </c>
      <c r="D144" s="2" t="s">
        <v>458</v>
      </c>
      <c r="E144" s="2">
        <v>6</v>
      </c>
      <c r="F144" s="32">
        <v>4</v>
      </c>
      <c r="G144" s="17">
        <v>13</v>
      </c>
      <c r="H144" s="41">
        <f>(2.5*F144)/1.055</f>
        <v>9.4786729857819907</v>
      </c>
      <c r="I144" s="34">
        <f>F144*G144*0.91</f>
        <v>47.32</v>
      </c>
      <c r="J144" s="2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</row>
    <row r="145" spans="1:60" s="26" customFormat="1" x14ac:dyDescent="0.25">
      <c r="A145" s="3" t="s">
        <v>1296</v>
      </c>
      <c r="B145" s="4" t="s">
        <v>300</v>
      </c>
      <c r="C145" s="2" t="s">
        <v>301</v>
      </c>
      <c r="D145" s="2" t="s">
        <v>458</v>
      </c>
      <c r="E145" s="2">
        <v>5</v>
      </c>
      <c r="F145" s="32">
        <v>5</v>
      </c>
      <c r="G145" s="17">
        <v>11.5</v>
      </c>
      <c r="H145" s="41">
        <f>(F145*1.9)/1.055</f>
        <v>9.0047393364928912</v>
      </c>
      <c r="I145" s="34">
        <f>F145*G145*0.91</f>
        <v>52.325000000000003</v>
      </c>
      <c r="J145" s="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</row>
    <row r="146" spans="1:60" s="26" customFormat="1" x14ac:dyDescent="0.25">
      <c r="A146" s="1"/>
      <c r="B146" s="46" t="s">
        <v>300</v>
      </c>
      <c r="C146"/>
      <c r="D146"/>
      <c r="E146"/>
      <c r="F146" s="34"/>
      <c r="G146" s="10"/>
      <c r="H146" s="43"/>
      <c r="I146" s="34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</row>
    <row r="147" spans="1:60" s="26" customFormat="1" x14ac:dyDescent="0.25">
      <c r="A147" s="3" t="s">
        <v>1296</v>
      </c>
      <c r="B147" s="4" t="s">
        <v>3086</v>
      </c>
      <c r="C147" s="2" t="s">
        <v>3087</v>
      </c>
      <c r="D147" s="2" t="s">
        <v>458</v>
      </c>
      <c r="E147" s="2">
        <v>3</v>
      </c>
      <c r="F147" s="32">
        <v>1</v>
      </c>
      <c r="G147" s="17">
        <v>12</v>
      </c>
      <c r="H147" s="41">
        <f>(0.5*F146)/1.055</f>
        <v>0</v>
      </c>
      <c r="I147" s="34">
        <f>F147*G147*0.91</f>
        <v>10.92</v>
      </c>
      <c r="J147" s="5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</row>
    <row r="148" spans="1:60" s="26" customFormat="1" x14ac:dyDescent="0.25">
      <c r="A148" s="1"/>
      <c r="B148" s="46" t="s">
        <v>3086</v>
      </c>
      <c r="C148"/>
      <c r="D148"/>
      <c r="E148"/>
      <c r="F148" s="34"/>
      <c r="G148" s="10"/>
      <c r="H148" s="43"/>
      <c r="I148" s="34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</row>
    <row r="149" spans="1:60" s="26" customFormat="1" x14ac:dyDescent="0.25">
      <c r="A149" s="3" t="s">
        <v>1296</v>
      </c>
      <c r="B149" s="4" t="s">
        <v>747</v>
      </c>
      <c r="C149" s="2" t="s">
        <v>1468</v>
      </c>
      <c r="D149" s="2" t="s">
        <v>458</v>
      </c>
      <c r="E149" s="2">
        <v>4</v>
      </c>
      <c r="F149" s="32">
        <v>1</v>
      </c>
      <c r="G149" s="17">
        <v>10</v>
      </c>
      <c r="H149" s="41">
        <f>(1*F149)/1.055</f>
        <v>0.94786729857819907</v>
      </c>
      <c r="I149" s="34">
        <f>F149*G149*0.91</f>
        <v>9.1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</row>
    <row r="150" spans="1:60" s="26" customFormat="1" x14ac:dyDescent="0.25">
      <c r="A150" s="1"/>
      <c r="B150" s="46" t="s">
        <v>747</v>
      </c>
      <c r="C150"/>
      <c r="D150"/>
      <c r="E150"/>
      <c r="F150" s="34"/>
      <c r="G150" s="10"/>
      <c r="H150" s="43"/>
      <c r="I150" s="34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</row>
    <row r="151" spans="1:60" s="26" customFormat="1" x14ac:dyDescent="0.25">
      <c r="A151" s="7" t="s">
        <v>1296</v>
      </c>
      <c r="B151" s="8" t="s">
        <v>2229</v>
      </c>
      <c r="C151" s="5" t="s">
        <v>2230</v>
      </c>
      <c r="D151" s="5" t="s">
        <v>458</v>
      </c>
      <c r="E151" s="5">
        <v>3</v>
      </c>
      <c r="F151" s="33">
        <v>1</v>
      </c>
      <c r="G151" s="37">
        <v>5.2</v>
      </c>
      <c r="H151" s="42">
        <f>(F151*G151*0.5)/1.055</f>
        <v>2.4644549763033177</v>
      </c>
      <c r="I151" s="34">
        <f>F151*G151*0.91</f>
        <v>4.7320000000000002</v>
      </c>
      <c r="J15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</row>
    <row r="152" spans="1:60" s="26" customFormat="1" x14ac:dyDescent="0.25">
      <c r="A152" s="25" t="s">
        <v>1296</v>
      </c>
      <c r="B152" s="22" t="s">
        <v>2245</v>
      </c>
      <c r="C152" s="23" t="s">
        <v>2246</v>
      </c>
      <c r="D152" s="23" t="s">
        <v>458</v>
      </c>
      <c r="E152" s="23">
        <v>5</v>
      </c>
      <c r="F152" s="31">
        <v>1</v>
      </c>
      <c r="G152" s="30">
        <v>13</v>
      </c>
      <c r="H152" s="44">
        <f>(F152*G152*0.25)/1.055</f>
        <v>3.080568720379147</v>
      </c>
      <c r="I152" s="34">
        <f>F152*G152*0.91</f>
        <v>11.83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</row>
    <row r="153" spans="1:60" s="26" customFormat="1" x14ac:dyDescent="0.25">
      <c r="A153" s="3" t="s">
        <v>1296</v>
      </c>
      <c r="B153" s="4" t="s">
        <v>748</v>
      </c>
      <c r="C153" s="2" t="s">
        <v>749</v>
      </c>
      <c r="D153" s="2" t="s">
        <v>458</v>
      </c>
      <c r="E153" s="2">
        <v>5</v>
      </c>
      <c r="F153" s="32">
        <v>1</v>
      </c>
      <c r="G153" s="17">
        <v>12</v>
      </c>
      <c r="H153" s="41">
        <f>(2.5*F153)/1.055</f>
        <v>2.3696682464454977</v>
      </c>
      <c r="I153" s="34">
        <f>F153*G153*0.91</f>
        <v>10.92</v>
      </c>
      <c r="J153" s="5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</row>
    <row r="154" spans="1:60" s="26" customFormat="1" x14ac:dyDescent="0.25">
      <c r="A154" s="1"/>
      <c r="B154" s="46" t="s">
        <v>748</v>
      </c>
      <c r="C154"/>
      <c r="D154"/>
      <c r="E154"/>
      <c r="F154" s="34"/>
      <c r="G154" s="10"/>
      <c r="H154" s="43"/>
      <c r="I154" s="3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</row>
    <row r="155" spans="1:60" s="26" customFormat="1" x14ac:dyDescent="0.25">
      <c r="A155" s="3" t="s">
        <v>1296</v>
      </c>
      <c r="B155" s="4" t="s">
        <v>1132</v>
      </c>
      <c r="C155" s="2" t="s">
        <v>1133</v>
      </c>
      <c r="D155" s="2" t="s">
        <v>458</v>
      </c>
      <c r="E155" s="2">
        <v>3</v>
      </c>
      <c r="F155" s="32">
        <v>4</v>
      </c>
      <c r="G155" s="17">
        <v>12.5</v>
      </c>
      <c r="H155" s="41">
        <f>(G155*0.25*F155)/1.055</f>
        <v>11.848341232227488</v>
      </c>
      <c r="I155" s="34">
        <f>F155*G155*0.91</f>
        <v>45.5</v>
      </c>
      <c r="J155" s="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</row>
    <row r="156" spans="1:60" s="26" customFormat="1" x14ac:dyDescent="0.25">
      <c r="A156" s="1"/>
      <c r="B156" s="46" t="s">
        <v>1132</v>
      </c>
      <c r="C156"/>
      <c r="D156"/>
      <c r="E156"/>
      <c r="F156" s="34"/>
      <c r="G156" s="10"/>
      <c r="H156" s="43"/>
      <c r="I156" s="34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</row>
    <row r="157" spans="1:60" s="26" customFormat="1" x14ac:dyDescent="0.25">
      <c r="A157" s="3" t="s">
        <v>1296</v>
      </c>
      <c r="B157" s="4" t="s">
        <v>2283</v>
      </c>
      <c r="C157" s="2" t="s">
        <v>2284</v>
      </c>
      <c r="D157" s="2" t="s">
        <v>458</v>
      </c>
      <c r="E157" s="2">
        <v>8</v>
      </c>
      <c r="F157" s="32">
        <v>2</v>
      </c>
      <c r="G157" s="17">
        <v>13.5</v>
      </c>
      <c r="H157" s="41">
        <f>(2.5*F157)/1.055</f>
        <v>4.7393364928909953</v>
      </c>
      <c r="I157" s="34">
        <f t="shared" ref="I157:I167" si="7">F157*G157*0.91</f>
        <v>24.57</v>
      </c>
      <c r="J157" s="5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</row>
    <row r="158" spans="1:60" s="26" customFormat="1" x14ac:dyDescent="0.25">
      <c r="A158" s="25" t="s">
        <v>1296</v>
      </c>
      <c r="B158" s="22" t="s">
        <v>2243</v>
      </c>
      <c r="C158" s="23" t="s">
        <v>2244</v>
      </c>
      <c r="D158" s="23" t="s">
        <v>458</v>
      </c>
      <c r="E158" s="23">
        <v>5</v>
      </c>
      <c r="F158" s="31">
        <v>3</v>
      </c>
      <c r="G158" s="30">
        <v>12</v>
      </c>
      <c r="H158" s="44">
        <f>(F158*1)/1.055</f>
        <v>2.8436018957345972</v>
      </c>
      <c r="I158" s="34">
        <f t="shared" si="7"/>
        <v>32.76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</row>
    <row r="159" spans="1:60" s="26" customFormat="1" x14ac:dyDescent="0.25">
      <c r="A159" s="7" t="s">
        <v>1296</v>
      </c>
      <c r="B159" s="8" t="s">
        <v>2239</v>
      </c>
      <c r="C159" s="5" t="s">
        <v>2240</v>
      </c>
      <c r="D159" s="5" t="s">
        <v>458</v>
      </c>
      <c r="E159" s="5">
        <v>3</v>
      </c>
      <c r="F159" s="33">
        <v>1</v>
      </c>
      <c r="G159" s="37">
        <v>5.2</v>
      </c>
      <c r="H159" s="42">
        <f>(F159*G159*0.4)/1.055</f>
        <v>1.9715639810426542</v>
      </c>
      <c r="I159" s="34">
        <f t="shared" si="7"/>
        <v>4.7320000000000002</v>
      </c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</row>
    <row r="160" spans="1:60" s="26" customFormat="1" x14ac:dyDescent="0.25">
      <c r="A160" s="7" t="s">
        <v>1296</v>
      </c>
      <c r="B160" s="8" t="s">
        <v>1605</v>
      </c>
      <c r="C160" s="5" t="s">
        <v>1606</v>
      </c>
      <c r="D160" s="5" t="s">
        <v>458</v>
      </c>
      <c r="E160" s="5">
        <v>3</v>
      </c>
      <c r="F160" s="33">
        <v>1</v>
      </c>
      <c r="G160" s="37">
        <v>5.2</v>
      </c>
      <c r="H160" s="42">
        <f>(F160*G160*0.5)/1.055</f>
        <v>2.4644549763033177</v>
      </c>
      <c r="I160" s="34">
        <f t="shared" si="7"/>
        <v>4.7320000000000002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</row>
    <row r="161" spans="1:60" s="26" customFormat="1" x14ac:dyDescent="0.25">
      <c r="A161" s="3" t="s">
        <v>1296</v>
      </c>
      <c r="B161" s="4" t="s">
        <v>2211</v>
      </c>
      <c r="C161" s="2" t="s">
        <v>2212</v>
      </c>
      <c r="D161" s="2" t="s">
        <v>458</v>
      </c>
      <c r="E161" s="2">
        <v>5</v>
      </c>
      <c r="F161" s="32">
        <v>1</v>
      </c>
      <c r="G161" s="17">
        <v>8.9</v>
      </c>
      <c r="H161" s="41">
        <f>(G161*0.25*F161)/1.055</f>
        <v>2.109004739336493</v>
      </c>
      <c r="I161" s="34">
        <f t="shared" si="7"/>
        <v>8.0990000000000002</v>
      </c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</row>
    <row r="162" spans="1:60" s="26" customFormat="1" x14ac:dyDescent="0.25">
      <c r="A162" s="3" t="s">
        <v>1296</v>
      </c>
      <c r="B162" s="4" t="s">
        <v>745</v>
      </c>
      <c r="C162" s="2" t="s">
        <v>746</v>
      </c>
      <c r="D162" s="2" t="s">
        <v>458</v>
      </c>
      <c r="E162" s="2">
        <v>4</v>
      </c>
      <c r="F162" s="32">
        <v>1</v>
      </c>
      <c r="G162" s="17">
        <v>10</v>
      </c>
      <c r="H162" s="41">
        <f>(1*F162)/1.055</f>
        <v>0.94786729857819907</v>
      </c>
      <c r="I162" s="34">
        <f t="shared" si="7"/>
        <v>9.1</v>
      </c>
      <c r="J162" s="5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</row>
    <row r="163" spans="1:60" s="26" customFormat="1" x14ac:dyDescent="0.25">
      <c r="A163" s="3" t="s">
        <v>1296</v>
      </c>
      <c r="B163" s="4" t="s">
        <v>3137</v>
      </c>
      <c r="C163" s="2" t="s">
        <v>3138</v>
      </c>
      <c r="D163" s="2" t="s">
        <v>458</v>
      </c>
      <c r="E163" s="2">
        <v>7</v>
      </c>
      <c r="F163" s="32">
        <v>2</v>
      </c>
      <c r="G163" s="17">
        <v>11.5</v>
      </c>
      <c r="H163" s="41">
        <f>(1*F163)/1.055</f>
        <v>1.8957345971563981</v>
      </c>
      <c r="I163" s="34">
        <f t="shared" si="7"/>
        <v>20.93</v>
      </c>
      <c r="J163" s="5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</row>
    <row r="164" spans="1:60" s="26" customFormat="1" x14ac:dyDescent="0.25">
      <c r="A164" s="21" t="s">
        <v>1296</v>
      </c>
      <c r="B164" s="22" t="s">
        <v>3651</v>
      </c>
      <c r="C164" s="23" t="s">
        <v>3652</v>
      </c>
      <c r="D164" s="23" t="s">
        <v>458</v>
      </c>
      <c r="E164" s="23">
        <v>3</v>
      </c>
      <c r="F164" s="31">
        <v>1</v>
      </c>
      <c r="G164" s="30">
        <v>22</v>
      </c>
      <c r="H164" s="44">
        <f>(F164*G164*0.2)/1.055</f>
        <v>4.1706161137440763</v>
      </c>
      <c r="I164" s="34">
        <f t="shared" si="7"/>
        <v>20.02</v>
      </c>
      <c r="J164" s="5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</row>
    <row r="165" spans="1:60" s="26" customFormat="1" x14ac:dyDescent="0.25">
      <c r="A165" s="1" t="s">
        <v>1296</v>
      </c>
      <c r="B165" s="6" t="s">
        <v>2219</v>
      </c>
      <c r="C165" t="s">
        <v>2220</v>
      </c>
      <c r="D165" t="s">
        <v>458</v>
      </c>
      <c r="E165">
        <v>3</v>
      </c>
      <c r="F165" s="34">
        <v>1</v>
      </c>
      <c r="G165" s="10">
        <v>5.2</v>
      </c>
      <c r="H165" s="43">
        <f>(F165*G165*0.4)/1.055</f>
        <v>1.9715639810426542</v>
      </c>
      <c r="I165" s="34">
        <f t="shared" si="7"/>
        <v>4.7320000000000002</v>
      </c>
      <c r="J165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</row>
    <row r="166" spans="1:60" s="26" customFormat="1" x14ac:dyDescent="0.25">
      <c r="A166" s="7" t="s">
        <v>1296</v>
      </c>
      <c r="B166" s="8" t="s">
        <v>2277</v>
      </c>
      <c r="C166" s="5" t="s">
        <v>2278</v>
      </c>
      <c r="D166" s="5" t="s">
        <v>458</v>
      </c>
      <c r="E166" s="5">
        <v>3</v>
      </c>
      <c r="F166" s="33">
        <v>1</v>
      </c>
      <c r="G166" s="37">
        <v>7.5</v>
      </c>
      <c r="H166" s="42">
        <f>(F166*1)/1.055</f>
        <v>0.94786729857819907</v>
      </c>
      <c r="I166" s="34">
        <f t="shared" si="7"/>
        <v>6.8250000000000002</v>
      </c>
      <c r="J166" s="5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</row>
    <row r="167" spans="1:60" s="26" customFormat="1" x14ac:dyDescent="0.25">
      <c r="A167" s="3" t="s">
        <v>1318</v>
      </c>
      <c r="B167" s="4" t="s">
        <v>28</v>
      </c>
      <c r="C167" s="2" t="s">
        <v>29</v>
      </c>
      <c r="D167" s="2" t="s">
        <v>458</v>
      </c>
      <c r="E167" s="2">
        <v>3</v>
      </c>
      <c r="F167" s="32">
        <v>141</v>
      </c>
      <c r="G167" s="17">
        <v>13</v>
      </c>
      <c r="H167" s="41">
        <f>(F167*2.4)/1.055</f>
        <v>320.75829383886258</v>
      </c>
      <c r="I167" s="34">
        <f t="shared" si="7"/>
        <v>1668.03</v>
      </c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</row>
    <row r="168" spans="1:60" s="26" customFormat="1" x14ac:dyDescent="0.25">
      <c r="A168" s="1"/>
      <c r="B168" s="46" t="s">
        <v>28</v>
      </c>
      <c r="C168"/>
      <c r="D168"/>
      <c r="E168"/>
      <c r="F168" s="43">
        <f>SUM(F1:F167)</f>
        <v>615</v>
      </c>
      <c r="G168" s="11">
        <f>H168/F168</f>
        <v>1.8585851346665125</v>
      </c>
      <c r="H168" s="79">
        <f>SUM(H1:H167)</f>
        <v>1143.0298578199051</v>
      </c>
      <c r="I168" s="43">
        <f>SUM(I1:I167)</f>
        <v>6194.5520000000015</v>
      </c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</row>
    <row r="169" spans="1:60" s="26" customFormat="1" x14ac:dyDescent="0.25">
      <c r="A169" s="3" t="s">
        <v>1318</v>
      </c>
      <c r="B169" s="4" t="s">
        <v>1316</v>
      </c>
      <c r="C169" s="2" t="s">
        <v>1317</v>
      </c>
      <c r="D169" s="2" t="s">
        <v>425</v>
      </c>
      <c r="E169" s="2">
        <v>6</v>
      </c>
      <c r="F169" s="32">
        <v>1</v>
      </c>
      <c r="G169" s="17">
        <v>13.6</v>
      </c>
      <c r="H169" s="41">
        <f>(F169*2.5)/1.055</f>
        <v>2.3696682464454977</v>
      </c>
      <c r="I169" s="34">
        <f>F169*G169*0.91</f>
        <v>12.375999999999999</v>
      </c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</row>
    <row r="170" spans="1:60" s="26" customFormat="1" x14ac:dyDescent="0.25">
      <c r="A170" s="1"/>
      <c r="B170" s="46" t="s">
        <v>1316</v>
      </c>
      <c r="C170" t="s">
        <v>3451</v>
      </c>
      <c r="D170"/>
      <c r="E170"/>
      <c r="F170" s="34"/>
      <c r="G170" s="10"/>
      <c r="H170" s="43"/>
      <c r="I170" s="34"/>
      <c r="J170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</row>
    <row r="171" spans="1:60" s="26" customFormat="1" x14ac:dyDescent="0.25">
      <c r="A171" s="3" t="s">
        <v>1296</v>
      </c>
      <c r="B171" s="4" t="s">
        <v>740</v>
      </c>
      <c r="C171" s="2" t="s">
        <v>741</v>
      </c>
      <c r="D171" s="2" t="s">
        <v>458</v>
      </c>
      <c r="E171" s="2">
        <v>10</v>
      </c>
      <c r="F171" s="32">
        <v>1</v>
      </c>
      <c r="G171" s="17">
        <v>12</v>
      </c>
      <c r="H171" s="41">
        <f>(2.5*F171)/1.055</f>
        <v>2.3696682464454977</v>
      </c>
      <c r="I171" s="34">
        <f t="shared" ref="I171:I193" si="8">F171*G171*0.91</f>
        <v>10.92</v>
      </c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</row>
    <row r="172" spans="1:60" s="26" customFormat="1" x14ac:dyDescent="0.25">
      <c r="A172" s="3" t="s">
        <v>1318</v>
      </c>
      <c r="B172" s="4" t="s">
        <v>41</v>
      </c>
      <c r="C172" s="2" t="s">
        <v>42</v>
      </c>
      <c r="D172" s="2" t="s">
        <v>458</v>
      </c>
      <c r="E172" s="2">
        <v>6</v>
      </c>
      <c r="F172" s="32">
        <v>5</v>
      </c>
      <c r="G172" s="17">
        <v>15.9</v>
      </c>
      <c r="H172" s="41">
        <f>(F172*2.5)/1.055</f>
        <v>11.848341232227488</v>
      </c>
      <c r="I172" s="34">
        <f t="shared" si="8"/>
        <v>72.344999999999999</v>
      </c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</row>
    <row r="173" spans="1:60" s="26" customFormat="1" x14ac:dyDescent="0.25">
      <c r="A173" s="1" t="s">
        <v>1296</v>
      </c>
      <c r="B173" s="6" t="s">
        <v>2217</v>
      </c>
      <c r="C173" t="s">
        <v>2218</v>
      </c>
      <c r="D173" t="s">
        <v>458</v>
      </c>
      <c r="E173">
        <v>9</v>
      </c>
      <c r="F173" s="34">
        <v>1</v>
      </c>
      <c r="G173" s="10">
        <v>8</v>
      </c>
      <c r="H173" s="43">
        <f>(F173*G173*0.4)/1.055</f>
        <v>3.0331753554502372</v>
      </c>
      <c r="I173" s="34">
        <f t="shared" si="8"/>
        <v>7.28</v>
      </c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</row>
    <row r="174" spans="1:60" s="26" customFormat="1" x14ac:dyDescent="0.25">
      <c r="A174" s="7" t="s">
        <v>1296</v>
      </c>
      <c r="B174" s="8" t="s">
        <v>3145</v>
      </c>
      <c r="C174" s="5" t="s">
        <v>3146</v>
      </c>
      <c r="D174" s="5" t="s">
        <v>458</v>
      </c>
      <c r="E174" s="5">
        <v>3</v>
      </c>
      <c r="F174" s="33">
        <v>1</v>
      </c>
      <c r="G174" s="37">
        <v>10</v>
      </c>
      <c r="H174" s="42">
        <f>(F174*G174*0.4)/1.055</f>
        <v>3.7914691943127963</v>
      </c>
      <c r="I174" s="34">
        <f t="shared" si="8"/>
        <v>9.1</v>
      </c>
      <c r="J174" s="5"/>
      <c r="K174" s="2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</row>
    <row r="175" spans="1:60" x14ac:dyDescent="0.25">
      <c r="A175" s="21" t="s">
        <v>1296</v>
      </c>
      <c r="B175" s="22" t="s">
        <v>2213</v>
      </c>
      <c r="C175" s="23" t="s">
        <v>2214</v>
      </c>
      <c r="D175" s="23" t="s">
        <v>458</v>
      </c>
      <c r="E175" s="23">
        <v>3</v>
      </c>
      <c r="F175" s="31">
        <v>2</v>
      </c>
      <c r="G175" s="30">
        <v>14</v>
      </c>
      <c r="H175" s="40">
        <f>(2.5*F175)/1.055</f>
        <v>4.7393364928909953</v>
      </c>
      <c r="I175" s="34">
        <f t="shared" si="8"/>
        <v>25.48</v>
      </c>
      <c r="J175" s="5"/>
    </row>
    <row r="176" spans="1:60" x14ac:dyDescent="0.25">
      <c r="A176" s="7" t="s">
        <v>1296</v>
      </c>
      <c r="B176" s="8" t="s">
        <v>2257</v>
      </c>
      <c r="C176" s="5" t="s">
        <v>2258</v>
      </c>
      <c r="D176" s="5" t="s">
        <v>458</v>
      </c>
      <c r="E176" s="5">
        <v>3</v>
      </c>
      <c r="F176" s="33">
        <v>1</v>
      </c>
      <c r="G176" s="37">
        <v>10</v>
      </c>
      <c r="H176" s="42">
        <f>(F176*G176*0.4)/1.055</f>
        <v>3.7914691943127963</v>
      </c>
      <c r="I176" s="34">
        <f t="shared" si="8"/>
        <v>9.1</v>
      </c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</row>
    <row r="177" spans="1:60" x14ac:dyDescent="0.25">
      <c r="A177" s="28" t="s">
        <v>1296</v>
      </c>
      <c r="B177" s="8" t="s">
        <v>2259</v>
      </c>
      <c r="C177" s="5" t="s">
        <v>2260</v>
      </c>
      <c r="D177" s="5" t="s">
        <v>458</v>
      </c>
      <c r="E177" s="5">
        <v>3</v>
      </c>
      <c r="F177" s="33">
        <v>1</v>
      </c>
      <c r="G177" s="37">
        <v>10</v>
      </c>
      <c r="H177" s="45">
        <f>(F177*G177*0.4)/1.055</f>
        <v>3.7914691943127963</v>
      </c>
      <c r="I177" s="34">
        <f t="shared" si="8"/>
        <v>9.1</v>
      </c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</row>
    <row r="178" spans="1:60" x14ac:dyDescent="0.25">
      <c r="A178" s="7" t="s">
        <v>1296</v>
      </c>
      <c r="B178" s="8" t="s">
        <v>2249</v>
      </c>
      <c r="C178" s="5" t="s">
        <v>2250</v>
      </c>
      <c r="D178" s="5" t="s">
        <v>458</v>
      </c>
      <c r="E178" s="5">
        <v>3</v>
      </c>
      <c r="F178" s="33">
        <v>1</v>
      </c>
      <c r="G178" s="37">
        <v>6.5</v>
      </c>
      <c r="H178" s="42">
        <f>(F178*G178*0.4)/1.055</f>
        <v>2.4644549763033177</v>
      </c>
      <c r="I178" s="34">
        <f t="shared" si="8"/>
        <v>5.915</v>
      </c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</row>
    <row r="179" spans="1:60" x14ac:dyDescent="0.25">
      <c r="A179" s="7" t="s">
        <v>1296</v>
      </c>
      <c r="B179" s="8" t="s">
        <v>2279</v>
      </c>
      <c r="C179" s="5" t="s">
        <v>2280</v>
      </c>
      <c r="D179" s="5" t="s">
        <v>458</v>
      </c>
      <c r="E179" s="5">
        <v>3</v>
      </c>
      <c r="F179" s="33">
        <v>1</v>
      </c>
      <c r="G179" s="37">
        <v>10</v>
      </c>
      <c r="H179" s="42">
        <f>(F179*G179*0.4)/1.055</f>
        <v>3.7914691943127963</v>
      </c>
      <c r="I179" s="34">
        <f t="shared" si="8"/>
        <v>9.1</v>
      </c>
      <c r="J179" s="5"/>
    </row>
    <row r="180" spans="1:60" x14ac:dyDescent="0.25">
      <c r="A180" s="25" t="s">
        <v>1296</v>
      </c>
      <c r="B180" s="27" t="s">
        <v>2233</v>
      </c>
      <c r="C180" s="24" t="s">
        <v>2234</v>
      </c>
      <c r="D180" s="24" t="s">
        <v>458</v>
      </c>
      <c r="E180" s="24">
        <v>4</v>
      </c>
      <c r="F180" s="35">
        <v>1</v>
      </c>
      <c r="G180" s="38">
        <v>7.5</v>
      </c>
      <c r="H180" s="44">
        <f>(F180*1)/1.055</f>
        <v>0.94786729857819907</v>
      </c>
      <c r="I180" s="34">
        <f t="shared" si="8"/>
        <v>6.8250000000000002</v>
      </c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</row>
    <row r="181" spans="1:60" x14ac:dyDescent="0.25">
      <c r="A181" s="51" t="s">
        <v>1318</v>
      </c>
      <c r="B181" s="47" t="s">
        <v>3104</v>
      </c>
      <c r="C181" s="48" t="s">
        <v>3105</v>
      </c>
      <c r="D181" s="48" t="s">
        <v>458</v>
      </c>
      <c r="E181" s="48">
        <v>3</v>
      </c>
      <c r="F181" s="49">
        <v>1</v>
      </c>
      <c r="G181" s="50">
        <v>9.9499999999999993</v>
      </c>
      <c r="H181" s="52">
        <f>(F181*G181*0.4)/1.055</f>
        <v>3.7725118483412325</v>
      </c>
      <c r="I181" s="34">
        <f t="shared" si="8"/>
        <v>9.0544999999999991</v>
      </c>
    </row>
    <row r="182" spans="1:60" x14ac:dyDescent="0.25">
      <c r="A182" s="7" t="s">
        <v>1296</v>
      </c>
      <c r="B182" s="8" t="s">
        <v>3720</v>
      </c>
      <c r="C182" s="5" t="s">
        <v>2240</v>
      </c>
      <c r="D182" s="5" t="s">
        <v>458</v>
      </c>
      <c r="E182" s="5">
        <v>3</v>
      </c>
      <c r="F182" s="33">
        <v>1</v>
      </c>
      <c r="G182" s="37">
        <v>11.5</v>
      </c>
      <c r="H182" s="42">
        <f>(F182*G182*0.4)/1.055</f>
        <v>4.3601895734597163</v>
      </c>
      <c r="I182" s="34">
        <f t="shared" si="8"/>
        <v>10.465</v>
      </c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</row>
    <row r="183" spans="1:60" x14ac:dyDescent="0.25">
      <c r="A183" s="1" t="s">
        <v>1296</v>
      </c>
      <c r="B183" s="6" t="s">
        <v>3709</v>
      </c>
      <c r="C183" t="s">
        <v>3710</v>
      </c>
      <c r="D183" t="s">
        <v>458</v>
      </c>
      <c r="E183">
        <v>4</v>
      </c>
      <c r="F183" s="34">
        <v>3</v>
      </c>
      <c r="G183" s="10">
        <v>6.5</v>
      </c>
      <c r="H183" s="42">
        <f>(F183*G183*0.4)/1.055</f>
        <v>7.3933649289099534</v>
      </c>
      <c r="I183" s="34">
        <f t="shared" si="8"/>
        <v>17.745000000000001</v>
      </c>
      <c r="J183" s="5"/>
    </row>
    <row r="184" spans="1:60" x14ac:dyDescent="0.25">
      <c r="A184" s="1" t="s">
        <v>1296</v>
      </c>
      <c r="B184" s="6" t="s">
        <v>2251</v>
      </c>
      <c r="C184" t="s">
        <v>2252</v>
      </c>
      <c r="D184" t="s">
        <v>458</v>
      </c>
      <c r="E184">
        <v>9</v>
      </c>
      <c r="F184" s="34">
        <v>1</v>
      </c>
      <c r="G184" s="10">
        <v>7.5</v>
      </c>
      <c r="H184" s="43">
        <f>(F184*G184*0.4)/1.055</f>
        <v>2.8436018957345972</v>
      </c>
      <c r="I184" s="34">
        <f t="shared" si="8"/>
        <v>6.8250000000000002</v>
      </c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</row>
    <row r="185" spans="1:60" x14ac:dyDescent="0.25">
      <c r="A185" s="7" t="s">
        <v>1296</v>
      </c>
      <c r="B185" s="8" t="s">
        <v>3100</v>
      </c>
      <c r="C185" s="5" t="s">
        <v>3101</v>
      </c>
      <c r="D185" s="5" t="s">
        <v>458</v>
      </c>
      <c r="E185" s="5">
        <v>3</v>
      </c>
      <c r="F185" s="33">
        <v>1</v>
      </c>
      <c r="G185" s="37">
        <v>10</v>
      </c>
      <c r="H185" s="42">
        <f>(F185*G185*0.4)/1.055</f>
        <v>3.7914691943127963</v>
      </c>
      <c r="I185" s="34">
        <f t="shared" si="8"/>
        <v>9.1</v>
      </c>
      <c r="J185" s="5"/>
    </row>
    <row r="186" spans="1:60" x14ac:dyDescent="0.25">
      <c r="A186" s="3" t="s">
        <v>1318</v>
      </c>
      <c r="B186" s="4" t="s">
        <v>3653</v>
      </c>
      <c r="C186" s="2" t="s">
        <v>3654</v>
      </c>
      <c r="D186" s="2" t="s">
        <v>425</v>
      </c>
      <c r="E186" s="2">
        <v>6</v>
      </c>
      <c r="F186" s="32">
        <v>1</v>
      </c>
      <c r="G186" s="17">
        <v>14.9</v>
      </c>
      <c r="H186" s="41">
        <f>(F186*2.5)/1.055</f>
        <v>2.3696682464454977</v>
      </c>
      <c r="I186" s="34">
        <f t="shared" si="8"/>
        <v>13.559000000000001</v>
      </c>
    </row>
    <row r="187" spans="1:60" x14ac:dyDescent="0.25">
      <c r="A187" s="3" t="s">
        <v>1318</v>
      </c>
      <c r="B187" s="4" t="s">
        <v>3695</v>
      </c>
      <c r="C187" s="2" t="s">
        <v>3696</v>
      </c>
      <c r="D187" s="2" t="s">
        <v>458</v>
      </c>
      <c r="E187" s="2">
        <v>4</v>
      </c>
      <c r="F187" s="32">
        <v>4</v>
      </c>
      <c r="G187" s="17">
        <v>24.9</v>
      </c>
      <c r="H187" s="41">
        <f>(F187*4)/1.055</f>
        <v>15.165876777251185</v>
      </c>
      <c r="I187" s="34">
        <f t="shared" si="8"/>
        <v>90.635999999999996</v>
      </c>
    </row>
    <row r="188" spans="1:60" x14ac:dyDescent="0.25">
      <c r="A188" s="7" t="s">
        <v>1296</v>
      </c>
      <c r="B188" s="8" t="s">
        <v>3098</v>
      </c>
      <c r="C188" s="5" t="s">
        <v>3099</v>
      </c>
      <c r="D188" s="5" t="s">
        <v>458</v>
      </c>
      <c r="E188" s="5">
        <v>3</v>
      </c>
      <c r="F188" s="33">
        <v>1</v>
      </c>
      <c r="G188" s="37">
        <v>10</v>
      </c>
      <c r="H188" s="42">
        <f>(F188*G188*0.4)/1.055</f>
        <v>3.7914691943127963</v>
      </c>
      <c r="I188" s="34">
        <f t="shared" si="8"/>
        <v>9.1</v>
      </c>
      <c r="J188" s="5"/>
    </row>
    <row r="189" spans="1:60" x14ac:dyDescent="0.25">
      <c r="A189" s="28" t="s">
        <v>1296</v>
      </c>
      <c r="B189" s="8" t="s">
        <v>3156</v>
      </c>
      <c r="C189" s="5" t="s">
        <v>3155</v>
      </c>
      <c r="D189" s="5" t="s">
        <v>458</v>
      </c>
      <c r="E189" s="5">
        <v>6</v>
      </c>
      <c r="F189" s="33">
        <v>1</v>
      </c>
      <c r="G189" s="37">
        <v>6.9</v>
      </c>
      <c r="H189" s="45">
        <f>(F189*G189*0.4)/1.055</f>
        <v>2.6161137440758298</v>
      </c>
      <c r="I189" s="34">
        <f t="shared" si="8"/>
        <v>6.2790000000000008</v>
      </c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</row>
    <row r="190" spans="1:60" x14ac:dyDescent="0.25">
      <c r="A190" s="51" t="s">
        <v>1318</v>
      </c>
      <c r="B190" s="47" t="s">
        <v>3154</v>
      </c>
      <c r="C190" s="48" t="s">
        <v>3153</v>
      </c>
      <c r="D190" s="48" t="s">
        <v>458</v>
      </c>
      <c r="E190" s="48">
        <v>3</v>
      </c>
      <c r="F190" s="49">
        <v>1</v>
      </c>
      <c r="G190" s="50">
        <v>9.9499999999999993</v>
      </c>
      <c r="H190" s="52">
        <f>(F190*G190*0.4)/1.055</f>
        <v>3.7725118483412325</v>
      </c>
      <c r="I190" s="34">
        <f t="shared" si="8"/>
        <v>9.0544999999999991</v>
      </c>
    </row>
    <row r="191" spans="1:60" x14ac:dyDescent="0.25">
      <c r="A191" s="7" t="s">
        <v>1296</v>
      </c>
      <c r="B191" s="8" t="s">
        <v>3757</v>
      </c>
      <c r="C191" s="5" t="s">
        <v>3758</v>
      </c>
      <c r="D191" s="5" t="s">
        <v>458</v>
      </c>
      <c r="E191" s="5">
        <v>3</v>
      </c>
      <c r="F191" s="33">
        <v>1</v>
      </c>
      <c r="G191" s="37">
        <v>14</v>
      </c>
      <c r="H191" s="42">
        <f>(F191*G191*0.4)/1.055</f>
        <v>5.3080568720379153</v>
      </c>
      <c r="I191" s="34">
        <f t="shared" si="8"/>
        <v>12.74</v>
      </c>
      <c r="J191" s="5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</row>
    <row r="192" spans="1:60" x14ac:dyDescent="0.25">
      <c r="A192" s="21" t="s">
        <v>2914</v>
      </c>
      <c r="B192" s="22" t="s">
        <v>2921</v>
      </c>
      <c r="C192" s="23" t="s">
        <v>2922</v>
      </c>
      <c r="D192" s="23" t="s">
        <v>458</v>
      </c>
      <c r="E192" s="23">
        <v>9</v>
      </c>
      <c r="F192" s="31">
        <v>1</v>
      </c>
      <c r="G192" s="30">
        <v>14</v>
      </c>
      <c r="H192" s="40">
        <f>(F192*G192*0.25)/1.055</f>
        <v>3.3175355450236967</v>
      </c>
      <c r="I192" s="34">
        <f t="shared" si="8"/>
        <v>12.74</v>
      </c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</row>
    <row r="193" spans="1:60" x14ac:dyDescent="0.25">
      <c r="A193" s="21" t="s">
        <v>2914</v>
      </c>
      <c r="B193" s="22" t="s">
        <v>3826</v>
      </c>
      <c r="C193" s="23" t="s">
        <v>3827</v>
      </c>
      <c r="D193" s="23" t="s">
        <v>110</v>
      </c>
      <c r="E193" s="23">
        <v>10</v>
      </c>
      <c r="F193" s="31">
        <v>1</v>
      </c>
      <c r="G193" s="30">
        <v>12</v>
      </c>
      <c r="H193" s="40">
        <f>(F193*G193*0.25)/1.055</f>
        <v>2.8436018957345972</v>
      </c>
      <c r="I193" s="34">
        <f t="shared" si="8"/>
        <v>10.92</v>
      </c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</row>
    <row r="194" spans="1:60" s="26" customFormat="1" x14ac:dyDescent="0.25">
      <c r="A194" s="1"/>
      <c r="B194" s="46" t="s">
        <v>3826</v>
      </c>
      <c r="C194"/>
      <c r="D194"/>
      <c r="E194"/>
      <c r="F194" s="34"/>
      <c r="G194" s="10"/>
      <c r="H194" s="43"/>
      <c r="I194" s="3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</row>
    <row r="195" spans="1:60" x14ac:dyDescent="0.25">
      <c r="A195" s="21" t="s">
        <v>2914</v>
      </c>
      <c r="B195" s="22" t="s">
        <v>3824</v>
      </c>
      <c r="C195" s="23" t="s">
        <v>3825</v>
      </c>
      <c r="D195" s="23" t="s">
        <v>2929</v>
      </c>
      <c r="E195" s="23">
        <v>4</v>
      </c>
      <c r="F195" s="31">
        <v>2</v>
      </c>
      <c r="G195" s="30">
        <v>15</v>
      </c>
      <c r="H195" s="40">
        <f t="shared" ref="H195:H200" si="9">(F195*G195*0.25)/1.055</f>
        <v>7.109004739336493</v>
      </c>
      <c r="I195" s="34">
        <f t="shared" ref="I195:I204" si="10">F195*G195*0.91</f>
        <v>27.3</v>
      </c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</row>
    <row r="196" spans="1:60" x14ac:dyDescent="0.25">
      <c r="A196" s="21" t="s">
        <v>2914</v>
      </c>
      <c r="B196" s="22" t="s">
        <v>3545</v>
      </c>
      <c r="C196" s="23" t="s">
        <v>3546</v>
      </c>
      <c r="D196" s="23" t="s">
        <v>458</v>
      </c>
      <c r="E196" s="23">
        <v>6</v>
      </c>
      <c r="F196" s="31">
        <v>4</v>
      </c>
      <c r="G196" s="30">
        <v>12</v>
      </c>
      <c r="H196" s="40">
        <f t="shared" si="9"/>
        <v>11.374407582938389</v>
      </c>
      <c r="I196" s="34">
        <f t="shared" si="10"/>
        <v>43.68</v>
      </c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</row>
    <row r="197" spans="1:60" s="2" customFormat="1" x14ac:dyDescent="0.25">
      <c r="A197" s="21" t="s">
        <v>2914</v>
      </c>
      <c r="B197" s="22" t="s">
        <v>3822</v>
      </c>
      <c r="C197" s="23" t="s">
        <v>3823</v>
      </c>
      <c r="D197" s="23" t="s">
        <v>2929</v>
      </c>
      <c r="E197" s="23">
        <v>4</v>
      </c>
      <c r="F197" s="31">
        <v>3</v>
      </c>
      <c r="G197" s="30">
        <v>15</v>
      </c>
      <c r="H197" s="40">
        <f t="shared" si="9"/>
        <v>10.66350710900474</v>
      </c>
      <c r="I197" s="34">
        <f t="shared" si="10"/>
        <v>40.950000000000003</v>
      </c>
    </row>
    <row r="198" spans="1:60" x14ac:dyDescent="0.25">
      <c r="A198" s="21" t="s">
        <v>2914</v>
      </c>
      <c r="B198" s="22" t="s">
        <v>3547</v>
      </c>
      <c r="C198" s="23" t="s">
        <v>3548</v>
      </c>
      <c r="D198" s="23" t="s">
        <v>458</v>
      </c>
      <c r="E198" s="23">
        <v>3</v>
      </c>
      <c r="F198" s="31">
        <v>3</v>
      </c>
      <c r="G198" s="30">
        <v>19.5</v>
      </c>
      <c r="H198" s="40">
        <f t="shared" si="9"/>
        <v>13.862559241706162</v>
      </c>
      <c r="I198" s="34">
        <f t="shared" si="10"/>
        <v>53.234999999999999</v>
      </c>
      <c r="J198" s="5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</row>
    <row r="199" spans="1:60" x14ac:dyDescent="0.25">
      <c r="A199" s="21" t="s">
        <v>2914</v>
      </c>
      <c r="B199" s="22" t="s">
        <v>3639</v>
      </c>
      <c r="C199" s="23" t="s">
        <v>1055</v>
      </c>
      <c r="D199" s="23" t="s">
        <v>458</v>
      </c>
      <c r="E199" s="23">
        <v>3</v>
      </c>
      <c r="F199" s="31">
        <v>4</v>
      </c>
      <c r="G199" s="30">
        <v>14</v>
      </c>
      <c r="H199" s="40">
        <f t="shared" si="9"/>
        <v>13.270142180094787</v>
      </c>
      <c r="I199" s="34">
        <f t="shared" si="10"/>
        <v>50.96</v>
      </c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</row>
    <row r="200" spans="1:60" x14ac:dyDescent="0.25">
      <c r="A200" s="21" t="s">
        <v>2914</v>
      </c>
      <c r="B200" s="22" t="s">
        <v>3701</v>
      </c>
      <c r="C200" s="23" t="s">
        <v>3702</v>
      </c>
      <c r="D200" s="23" t="s">
        <v>458</v>
      </c>
      <c r="E200" s="23">
        <v>4</v>
      </c>
      <c r="F200" s="31">
        <v>16</v>
      </c>
      <c r="G200" s="30">
        <v>13.5</v>
      </c>
      <c r="H200" s="40">
        <f t="shared" si="9"/>
        <v>51.18483412322275</v>
      </c>
      <c r="I200" s="34">
        <f t="shared" si="10"/>
        <v>196.56</v>
      </c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</row>
    <row r="201" spans="1:60" s="2" customFormat="1" x14ac:dyDescent="0.25">
      <c r="A201" s="3" t="s">
        <v>2403</v>
      </c>
      <c r="B201" s="4" t="s">
        <v>2406</v>
      </c>
      <c r="C201" s="2" t="s">
        <v>2407</v>
      </c>
      <c r="D201" s="2" t="s">
        <v>189</v>
      </c>
      <c r="E201" s="2">
        <v>12</v>
      </c>
      <c r="F201" s="32">
        <v>3</v>
      </c>
      <c r="G201" s="17">
        <v>18</v>
      </c>
      <c r="H201" s="41">
        <f>(F201*G201*0.33)/1.055</f>
        <v>16.890995260663509</v>
      </c>
      <c r="I201" s="34">
        <f t="shared" si="10"/>
        <v>49.14</v>
      </c>
    </row>
    <row r="202" spans="1:60" s="5" customFormat="1" x14ac:dyDescent="0.25">
      <c r="A202" s="3" t="s">
        <v>2403</v>
      </c>
      <c r="B202" s="4" t="s">
        <v>2404</v>
      </c>
      <c r="C202" s="2" t="s">
        <v>2405</v>
      </c>
      <c r="D202" s="2" t="s">
        <v>189</v>
      </c>
      <c r="E202" s="2">
        <v>6</v>
      </c>
      <c r="F202" s="32">
        <v>1</v>
      </c>
      <c r="G202" s="17">
        <v>14</v>
      </c>
      <c r="H202" s="41">
        <f>(F202*G202*0.33)/1.055</f>
        <v>4.37914691943128</v>
      </c>
      <c r="I202" s="34">
        <f t="shared" si="10"/>
        <v>12.74</v>
      </c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</row>
    <row r="203" spans="1:60" s="5" customFormat="1" x14ac:dyDescent="0.25">
      <c r="A203" s="3" t="s">
        <v>2403</v>
      </c>
      <c r="B203" s="4" t="s">
        <v>2408</v>
      </c>
      <c r="C203" s="2" t="s">
        <v>2409</v>
      </c>
      <c r="D203" s="2" t="s">
        <v>1784</v>
      </c>
      <c r="E203" s="2">
        <v>8</v>
      </c>
      <c r="F203" s="32">
        <v>3</v>
      </c>
      <c r="G203" s="17">
        <v>15.9</v>
      </c>
      <c r="H203" s="41">
        <f>(F203*G203*0.25)/1.055</f>
        <v>11.303317535545025</v>
      </c>
      <c r="I203" s="34">
        <f t="shared" si="10"/>
        <v>43.407000000000004</v>
      </c>
      <c r="J203" s="2"/>
      <c r="K203" s="2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</row>
    <row r="204" spans="1:60" s="23" customFormat="1" x14ac:dyDescent="0.25">
      <c r="A204" s="3" t="s">
        <v>2403</v>
      </c>
      <c r="B204" s="4" t="s">
        <v>3667</v>
      </c>
      <c r="C204" s="2" t="s">
        <v>3668</v>
      </c>
      <c r="D204" s="2" t="s">
        <v>1784</v>
      </c>
      <c r="E204" s="2">
        <v>8</v>
      </c>
      <c r="F204" s="32">
        <v>1</v>
      </c>
      <c r="G204" s="17">
        <v>17.899999999999999</v>
      </c>
      <c r="H204" s="41">
        <f>(F204*G204*0.25)/1.055</f>
        <v>4.2417061611374409</v>
      </c>
      <c r="I204" s="34">
        <f t="shared" si="10"/>
        <v>16.288999999999998</v>
      </c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</row>
    <row r="205" spans="1:60" x14ac:dyDescent="0.25">
      <c r="A205" s="21" t="s">
        <v>3460</v>
      </c>
      <c r="B205" s="22" t="s">
        <v>3461</v>
      </c>
      <c r="C205" s="23" t="s">
        <v>3462</v>
      </c>
      <c r="D205" s="23"/>
      <c r="E205" s="23">
        <v>6</v>
      </c>
      <c r="F205" s="31">
        <v>2</v>
      </c>
      <c r="G205" s="30">
        <v>10.9</v>
      </c>
      <c r="H205" s="41">
        <f>(F205*0.5)/1.055</f>
        <v>0.94786729857819907</v>
      </c>
      <c r="I205" s="35"/>
      <c r="J205" s="24"/>
      <c r="K205" s="24"/>
    </row>
    <row r="206" spans="1:60" x14ac:dyDescent="0.25">
      <c r="A206" s="21" t="s">
        <v>3460</v>
      </c>
      <c r="B206" s="22" t="s">
        <v>3463</v>
      </c>
      <c r="C206" s="23" t="s">
        <v>3464</v>
      </c>
      <c r="D206" s="23"/>
      <c r="E206" s="23">
        <v>6</v>
      </c>
      <c r="F206" s="31">
        <v>1</v>
      </c>
      <c r="G206" s="30">
        <v>10.9</v>
      </c>
      <c r="H206" s="41">
        <f>(F206*0.5)/1.055</f>
        <v>0.47393364928909953</v>
      </c>
      <c r="I206" s="34">
        <f t="shared" ref="I206:I241" si="11">F206*G206*0.91</f>
        <v>9.9190000000000005</v>
      </c>
      <c r="J206" s="5"/>
    </row>
    <row r="207" spans="1:60" x14ac:dyDescent="0.25">
      <c r="A207" s="3" t="s">
        <v>1372</v>
      </c>
      <c r="B207" s="4" t="s">
        <v>2205</v>
      </c>
      <c r="C207" s="2" t="s">
        <v>2206</v>
      </c>
      <c r="D207" s="2" t="s">
        <v>425</v>
      </c>
      <c r="E207" s="2">
        <v>5</v>
      </c>
      <c r="F207" s="32">
        <v>1</v>
      </c>
      <c r="G207" s="17">
        <v>8</v>
      </c>
      <c r="H207" s="41">
        <f>(F207*G207*0.25)/1.055</f>
        <v>1.8957345971563981</v>
      </c>
      <c r="I207" s="34">
        <f t="shared" si="11"/>
        <v>7.28</v>
      </c>
    </row>
    <row r="208" spans="1:60" s="24" customFormat="1" x14ac:dyDescent="0.25">
      <c r="A208" s="3" t="s">
        <v>1372</v>
      </c>
      <c r="B208" s="4" t="s">
        <v>3587</v>
      </c>
      <c r="C208" s="2" t="s">
        <v>3588</v>
      </c>
      <c r="D208" s="2" t="s">
        <v>425</v>
      </c>
      <c r="E208" s="2">
        <v>10</v>
      </c>
      <c r="F208" s="32">
        <v>12</v>
      </c>
      <c r="G208" s="17">
        <v>14</v>
      </c>
      <c r="H208" s="41">
        <f>(F208*2.5)/1.055</f>
        <v>28.436018957345972</v>
      </c>
      <c r="I208" s="34">
        <f t="shared" si="11"/>
        <v>152.88</v>
      </c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</row>
    <row r="209" spans="1:60" s="24" customFormat="1" x14ac:dyDescent="0.25">
      <c r="A209" s="3" t="s">
        <v>1372</v>
      </c>
      <c r="B209" s="4" t="s">
        <v>2198</v>
      </c>
      <c r="C209" s="2" t="s">
        <v>723</v>
      </c>
      <c r="D209" s="2" t="s">
        <v>425</v>
      </c>
      <c r="E209" s="2">
        <v>10</v>
      </c>
      <c r="F209" s="32">
        <v>1</v>
      </c>
      <c r="G209" s="17">
        <v>15</v>
      </c>
      <c r="H209" s="41">
        <f>(F209*2.5)/1.055</f>
        <v>2.3696682464454977</v>
      </c>
      <c r="I209" s="34">
        <f t="shared" si="11"/>
        <v>13.65</v>
      </c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</row>
    <row r="210" spans="1:60" x14ac:dyDescent="0.25">
      <c r="A210" s="3" t="s">
        <v>1372</v>
      </c>
      <c r="B210" s="4" t="s">
        <v>3342</v>
      </c>
      <c r="C210" s="2" t="s">
        <v>3343</v>
      </c>
      <c r="D210" s="2" t="s">
        <v>425</v>
      </c>
      <c r="E210" s="2">
        <v>5</v>
      </c>
      <c r="F210" s="32">
        <v>2</v>
      </c>
      <c r="G210" s="17">
        <v>8</v>
      </c>
      <c r="H210" s="41">
        <f>(F210*G210*0.25)/1.055</f>
        <v>3.7914691943127963</v>
      </c>
      <c r="I210" s="34">
        <f t="shared" si="11"/>
        <v>14.56</v>
      </c>
    </row>
    <row r="211" spans="1:60" x14ac:dyDescent="0.25">
      <c r="A211" s="3" t="s">
        <v>1372</v>
      </c>
      <c r="B211" s="4" t="s">
        <v>3340</v>
      </c>
      <c r="C211" s="2" t="s">
        <v>3341</v>
      </c>
      <c r="D211" s="2" t="s">
        <v>425</v>
      </c>
      <c r="E211" s="2">
        <v>5</v>
      </c>
      <c r="F211" s="32">
        <v>1</v>
      </c>
      <c r="G211" s="17">
        <v>8</v>
      </c>
      <c r="H211" s="41">
        <f>(F211*G211*0.25)/1.055</f>
        <v>1.8957345971563981</v>
      </c>
      <c r="I211" s="34">
        <f t="shared" si="11"/>
        <v>7.28</v>
      </c>
    </row>
    <row r="212" spans="1:60" x14ac:dyDescent="0.25">
      <c r="A212" s="3" t="s">
        <v>1372</v>
      </c>
      <c r="B212" s="4" t="s">
        <v>2194</v>
      </c>
      <c r="C212" s="2" t="s">
        <v>2195</v>
      </c>
      <c r="D212" s="2" t="s">
        <v>425</v>
      </c>
      <c r="E212" s="2">
        <v>5</v>
      </c>
      <c r="F212" s="32">
        <v>1</v>
      </c>
      <c r="G212" s="17">
        <v>6</v>
      </c>
      <c r="H212" s="41">
        <f>(F212*G212*0.25)/1.055</f>
        <v>1.4218009478672986</v>
      </c>
      <c r="I212" s="34">
        <f t="shared" si="11"/>
        <v>5.46</v>
      </c>
    </row>
    <row r="213" spans="1:60" x14ac:dyDescent="0.25">
      <c r="A213" s="3" t="s">
        <v>1372</v>
      </c>
      <c r="B213" s="4" t="s">
        <v>2190</v>
      </c>
      <c r="C213" s="2" t="s">
        <v>2191</v>
      </c>
      <c r="D213" s="2" t="s">
        <v>425</v>
      </c>
      <c r="E213" s="2">
        <v>5</v>
      </c>
      <c r="F213" s="32">
        <v>1</v>
      </c>
      <c r="G213" s="17">
        <v>6</v>
      </c>
      <c r="H213" s="41">
        <f>(F213*G213*0.25)/1.055</f>
        <v>1.4218009478672986</v>
      </c>
      <c r="I213" s="34">
        <f t="shared" si="11"/>
        <v>5.46</v>
      </c>
    </row>
    <row r="214" spans="1:60" x14ac:dyDescent="0.25">
      <c r="A214" s="3" t="s">
        <v>1372</v>
      </c>
      <c r="B214" s="4" t="s">
        <v>3526</v>
      </c>
      <c r="C214" s="2" t="s">
        <v>3527</v>
      </c>
      <c r="D214" s="2" t="s">
        <v>425</v>
      </c>
      <c r="E214" s="2">
        <v>3</v>
      </c>
      <c r="F214" s="32">
        <v>1</v>
      </c>
      <c r="G214" s="17">
        <v>4</v>
      </c>
      <c r="H214" s="41">
        <f>(F214*1)/1.055</f>
        <v>0.94786729857819907</v>
      </c>
      <c r="I214" s="34">
        <f t="shared" si="11"/>
        <v>3.64</v>
      </c>
    </row>
    <row r="215" spans="1:60" x14ac:dyDescent="0.25">
      <c r="A215" s="3" t="s">
        <v>1372</v>
      </c>
      <c r="B215" s="4" t="s">
        <v>3595</v>
      </c>
      <c r="C215" s="2" t="s">
        <v>3596</v>
      </c>
      <c r="D215" s="2" t="s">
        <v>425</v>
      </c>
      <c r="E215" s="2">
        <v>10</v>
      </c>
      <c r="F215" s="32">
        <v>1</v>
      </c>
      <c r="G215" s="17">
        <v>14</v>
      </c>
      <c r="H215" s="41">
        <f>(F215*2.5)/1.055</f>
        <v>2.3696682464454977</v>
      </c>
      <c r="I215" s="34">
        <f t="shared" si="11"/>
        <v>12.74</v>
      </c>
    </row>
    <row r="216" spans="1:60" x14ac:dyDescent="0.25">
      <c r="A216" s="3" t="s">
        <v>1372</v>
      </c>
      <c r="B216" s="4" t="s">
        <v>3593</v>
      </c>
      <c r="C216" s="2" t="s">
        <v>3594</v>
      </c>
      <c r="D216" s="2" t="s">
        <v>425</v>
      </c>
      <c r="E216" s="2">
        <v>10</v>
      </c>
      <c r="F216" s="32">
        <v>2</v>
      </c>
      <c r="G216" s="17">
        <v>14</v>
      </c>
      <c r="H216" s="41">
        <f>(F216*2.5)/1.055</f>
        <v>4.7393364928909953</v>
      </c>
      <c r="I216" s="34">
        <f t="shared" si="11"/>
        <v>25.48</v>
      </c>
    </row>
    <row r="217" spans="1:60" x14ac:dyDescent="0.25">
      <c r="A217" s="3" t="s">
        <v>1372</v>
      </c>
      <c r="B217" s="4" t="s">
        <v>214</v>
      </c>
      <c r="C217" s="2" t="s">
        <v>215</v>
      </c>
      <c r="D217" s="2" t="s">
        <v>582</v>
      </c>
      <c r="E217" s="2">
        <v>11</v>
      </c>
      <c r="F217" s="32">
        <v>1</v>
      </c>
      <c r="G217" s="17">
        <v>18.3</v>
      </c>
      <c r="H217" s="41">
        <f t="shared" ref="H217:H224" si="12">(F217*G217*0.25)/1.055</f>
        <v>4.3364928909952614</v>
      </c>
      <c r="I217" s="34">
        <f t="shared" si="11"/>
        <v>16.653000000000002</v>
      </c>
      <c r="J217" s="2"/>
    </row>
    <row r="218" spans="1:60" s="26" customFormat="1" x14ac:dyDescent="0.25">
      <c r="A218" s="3" t="s">
        <v>1372</v>
      </c>
      <c r="B218" s="4" t="s">
        <v>3626</v>
      </c>
      <c r="C218" s="2" t="s">
        <v>3627</v>
      </c>
      <c r="D218" s="2" t="s">
        <v>458</v>
      </c>
      <c r="E218" s="2">
        <v>3</v>
      </c>
      <c r="F218" s="32">
        <v>4</v>
      </c>
      <c r="G218" s="17">
        <v>12</v>
      </c>
      <c r="H218" s="41">
        <f t="shared" si="12"/>
        <v>11.374407582938389</v>
      </c>
      <c r="I218" s="34">
        <f t="shared" si="11"/>
        <v>43.68</v>
      </c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</row>
    <row r="219" spans="1:60" s="26" customFormat="1" x14ac:dyDescent="0.25">
      <c r="A219" s="3" t="s">
        <v>1372</v>
      </c>
      <c r="B219" s="4" t="s">
        <v>2187</v>
      </c>
      <c r="C219" s="2" t="s">
        <v>2188</v>
      </c>
      <c r="D219" s="2" t="s">
        <v>458</v>
      </c>
      <c r="E219" s="2">
        <v>6</v>
      </c>
      <c r="F219" s="32">
        <v>1</v>
      </c>
      <c r="G219" s="17">
        <v>12.04</v>
      </c>
      <c r="H219" s="41">
        <f t="shared" si="12"/>
        <v>2.8530805687203791</v>
      </c>
      <c r="I219" s="34">
        <f t="shared" si="11"/>
        <v>10.9564</v>
      </c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</row>
    <row r="220" spans="1:60" x14ac:dyDescent="0.25">
      <c r="A220" s="3" t="s">
        <v>1372</v>
      </c>
      <c r="B220" s="4" t="s">
        <v>2196</v>
      </c>
      <c r="C220" s="2" t="s">
        <v>2197</v>
      </c>
      <c r="D220" s="2" t="s">
        <v>458</v>
      </c>
      <c r="E220" s="2">
        <v>5</v>
      </c>
      <c r="F220" s="32">
        <v>1</v>
      </c>
      <c r="G220" s="17">
        <v>3.35</v>
      </c>
      <c r="H220" s="41">
        <f t="shared" si="12"/>
        <v>0.79383886255924174</v>
      </c>
      <c r="I220" s="34">
        <f t="shared" si="11"/>
        <v>3.0485000000000002</v>
      </c>
    </row>
    <row r="221" spans="1:60" x14ac:dyDescent="0.25">
      <c r="A221" s="3" t="s">
        <v>1372</v>
      </c>
      <c r="B221" s="4" t="s">
        <v>2203</v>
      </c>
      <c r="C221" s="2" t="s">
        <v>2204</v>
      </c>
      <c r="D221" s="2" t="s">
        <v>425</v>
      </c>
      <c r="E221" s="2">
        <v>5</v>
      </c>
      <c r="F221" s="32">
        <v>1</v>
      </c>
      <c r="G221" s="17">
        <v>8</v>
      </c>
      <c r="H221" s="41">
        <f t="shared" si="12"/>
        <v>1.8957345971563981</v>
      </c>
      <c r="I221" s="34">
        <f t="shared" si="11"/>
        <v>7.28</v>
      </c>
    </row>
    <row r="222" spans="1:60" x14ac:dyDescent="0.25">
      <c r="A222" s="3" t="s">
        <v>1372</v>
      </c>
      <c r="B222" s="4" t="s">
        <v>2192</v>
      </c>
      <c r="C222" s="2" t="s">
        <v>2193</v>
      </c>
      <c r="D222" s="2" t="s">
        <v>458</v>
      </c>
      <c r="E222" s="2">
        <v>6</v>
      </c>
      <c r="F222" s="32">
        <v>1</v>
      </c>
      <c r="G222" s="17">
        <v>12.5</v>
      </c>
      <c r="H222" s="41">
        <f t="shared" si="12"/>
        <v>2.9620853080568721</v>
      </c>
      <c r="I222" s="34">
        <f t="shared" si="11"/>
        <v>11.375</v>
      </c>
      <c r="J222" s="2"/>
    </row>
    <row r="223" spans="1:60" x14ac:dyDescent="0.25">
      <c r="A223" s="3" t="s">
        <v>1372</v>
      </c>
      <c r="B223" s="4" t="s">
        <v>2177</v>
      </c>
      <c r="C223" s="2" t="s">
        <v>2178</v>
      </c>
      <c r="D223" s="2" t="s">
        <v>458</v>
      </c>
      <c r="E223" s="2">
        <v>6</v>
      </c>
      <c r="F223" s="32">
        <v>1</v>
      </c>
      <c r="G223" s="17">
        <v>12.5</v>
      </c>
      <c r="H223" s="41">
        <f t="shared" si="12"/>
        <v>2.9620853080568721</v>
      </c>
      <c r="I223" s="34">
        <f t="shared" si="11"/>
        <v>11.375</v>
      </c>
    </row>
    <row r="224" spans="1:60" x14ac:dyDescent="0.25">
      <c r="A224" s="3" t="s">
        <v>1372</v>
      </c>
      <c r="B224" s="4" t="s">
        <v>3589</v>
      </c>
      <c r="C224" s="2" t="s">
        <v>3590</v>
      </c>
      <c r="D224" s="2" t="s">
        <v>3184</v>
      </c>
      <c r="E224" s="2">
        <v>10</v>
      </c>
      <c r="F224" s="32">
        <v>12</v>
      </c>
      <c r="G224" s="17">
        <v>14</v>
      </c>
      <c r="H224" s="41">
        <f t="shared" si="12"/>
        <v>39.810426540284361</v>
      </c>
      <c r="I224" s="34">
        <f t="shared" si="11"/>
        <v>152.88</v>
      </c>
    </row>
    <row r="225" spans="1:60" s="5" customFormat="1" x14ac:dyDescent="0.25">
      <c r="A225" s="3" t="s">
        <v>1372</v>
      </c>
      <c r="B225" s="4" t="s">
        <v>3524</v>
      </c>
      <c r="C225" s="2" t="s">
        <v>3525</v>
      </c>
      <c r="D225" s="2" t="s">
        <v>425</v>
      </c>
      <c r="E225" s="2">
        <v>3</v>
      </c>
      <c r="F225" s="32">
        <v>1</v>
      </c>
      <c r="G225" s="17">
        <v>4</v>
      </c>
      <c r="H225" s="41">
        <f>(F225*1)/1.055</f>
        <v>0.94786729857819907</v>
      </c>
      <c r="I225" s="34">
        <f t="shared" si="11"/>
        <v>3.64</v>
      </c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</row>
    <row r="226" spans="1:60" s="5" customFormat="1" x14ac:dyDescent="0.25">
      <c r="A226" s="3" t="s">
        <v>1372</v>
      </c>
      <c r="B226" s="4" t="s">
        <v>3465</v>
      </c>
      <c r="C226" s="2" t="s">
        <v>3466</v>
      </c>
      <c r="D226" s="2" t="s">
        <v>425</v>
      </c>
      <c r="E226" s="2">
        <v>3</v>
      </c>
      <c r="F226" s="32">
        <v>1</v>
      </c>
      <c r="G226" s="17">
        <v>4</v>
      </c>
      <c r="H226" s="41">
        <f>(F226*1)/1.055</f>
        <v>0.94786729857819907</v>
      </c>
      <c r="I226" s="34">
        <f t="shared" si="11"/>
        <v>3.64</v>
      </c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</row>
    <row r="227" spans="1:60" s="2" customFormat="1" x14ac:dyDescent="0.25">
      <c r="A227" s="3" t="s">
        <v>1372</v>
      </c>
      <c r="B227" s="4" t="s">
        <v>2201</v>
      </c>
      <c r="C227" s="2" t="s">
        <v>2202</v>
      </c>
      <c r="D227" s="2" t="s">
        <v>458</v>
      </c>
      <c r="E227" s="2">
        <v>8</v>
      </c>
      <c r="F227" s="32">
        <v>1</v>
      </c>
      <c r="G227" s="17">
        <v>12</v>
      </c>
      <c r="H227" s="41">
        <f>(F227*G227*0.25)/1.055</f>
        <v>2.8436018957345972</v>
      </c>
      <c r="I227" s="34">
        <f t="shared" si="11"/>
        <v>10.92</v>
      </c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</row>
    <row r="228" spans="1:60" x14ac:dyDescent="0.25">
      <c r="A228" s="3" t="s">
        <v>1372</v>
      </c>
      <c r="B228" s="4" t="s">
        <v>2199</v>
      </c>
      <c r="C228" s="2" t="s">
        <v>2200</v>
      </c>
      <c r="D228" s="2" t="s">
        <v>458</v>
      </c>
      <c r="E228" s="2">
        <v>10</v>
      </c>
      <c r="F228" s="32">
        <v>1</v>
      </c>
      <c r="G228" s="17">
        <v>12</v>
      </c>
      <c r="H228" s="41">
        <f>(F228*G228*0.25)/1.055</f>
        <v>2.8436018957345972</v>
      </c>
      <c r="I228" s="35">
        <f t="shared" si="11"/>
        <v>10.92</v>
      </c>
      <c r="J228" s="24"/>
      <c r="K228" s="24"/>
    </row>
    <row r="229" spans="1:60" x14ac:dyDescent="0.25">
      <c r="A229" s="3" t="s">
        <v>1372</v>
      </c>
      <c r="B229" s="4" t="s">
        <v>3591</v>
      </c>
      <c r="C229" s="2" t="s">
        <v>3592</v>
      </c>
      <c r="D229" s="2" t="s">
        <v>425</v>
      </c>
      <c r="E229" s="2">
        <v>10</v>
      </c>
      <c r="F229" s="32">
        <v>13</v>
      </c>
      <c r="G229" s="17">
        <v>14</v>
      </c>
      <c r="H229" s="41">
        <f>(F229*2.5)/1.055</f>
        <v>30.805687203791472</v>
      </c>
      <c r="I229" s="34">
        <f t="shared" si="11"/>
        <v>165.62</v>
      </c>
    </row>
    <row r="230" spans="1:60" x14ac:dyDescent="0.25">
      <c r="A230" s="3" t="s">
        <v>1372</v>
      </c>
      <c r="B230" s="4" t="s">
        <v>3628</v>
      </c>
      <c r="C230" s="2" t="s">
        <v>3629</v>
      </c>
      <c r="D230" s="2" t="s">
        <v>458</v>
      </c>
      <c r="E230" s="2">
        <v>3</v>
      </c>
      <c r="F230" s="32">
        <v>1</v>
      </c>
      <c r="G230" s="17">
        <v>12</v>
      </c>
      <c r="H230" s="41">
        <f>(F230*G230*0.25)/1.055</f>
        <v>2.8436018957345972</v>
      </c>
      <c r="I230" s="34">
        <f t="shared" si="11"/>
        <v>10.92</v>
      </c>
      <c r="J230" s="5"/>
    </row>
    <row r="231" spans="1:60" x14ac:dyDescent="0.25">
      <c r="A231" s="3" t="s">
        <v>1372</v>
      </c>
      <c r="B231" s="4" t="s">
        <v>284</v>
      </c>
      <c r="C231" s="2" t="s">
        <v>285</v>
      </c>
      <c r="D231" s="2" t="s">
        <v>458</v>
      </c>
      <c r="E231" s="2">
        <v>5</v>
      </c>
      <c r="F231" s="32">
        <v>12</v>
      </c>
      <c r="G231" s="17">
        <v>12</v>
      </c>
      <c r="H231" s="41">
        <f>(F231*G231*0.25)/1.055</f>
        <v>34.123222748815166</v>
      </c>
      <c r="I231" s="34">
        <f t="shared" si="11"/>
        <v>131.04</v>
      </c>
    </row>
    <row r="232" spans="1:60" x14ac:dyDescent="0.25">
      <c r="A232" s="3" t="s">
        <v>1372</v>
      </c>
      <c r="B232" s="4" t="s">
        <v>376</v>
      </c>
      <c r="C232" s="2" t="s">
        <v>377</v>
      </c>
      <c r="D232" s="2" t="s">
        <v>425</v>
      </c>
      <c r="E232" s="2">
        <v>10</v>
      </c>
      <c r="F232" s="32">
        <v>1</v>
      </c>
      <c r="G232" s="17">
        <v>12</v>
      </c>
      <c r="H232" s="41">
        <f>(F232*2.5)/1.055</f>
        <v>2.3696682464454977</v>
      </c>
      <c r="I232" s="34">
        <f t="shared" si="11"/>
        <v>10.92</v>
      </c>
    </row>
    <row r="233" spans="1:60" x14ac:dyDescent="0.25">
      <c r="A233" s="3" t="s">
        <v>1372</v>
      </c>
      <c r="B233" s="4" t="s">
        <v>2189</v>
      </c>
      <c r="C233" s="2" t="s">
        <v>725</v>
      </c>
      <c r="D233" s="2" t="s">
        <v>425</v>
      </c>
      <c r="E233" s="2">
        <v>10</v>
      </c>
      <c r="F233" s="32">
        <v>1</v>
      </c>
      <c r="G233" s="17">
        <v>15</v>
      </c>
      <c r="H233" s="41">
        <f>(F233*2.5)/1.055</f>
        <v>2.3696682464454977</v>
      </c>
      <c r="I233" s="34">
        <f t="shared" si="11"/>
        <v>13.65</v>
      </c>
    </row>
    <row r="234" spans="1:60" x14ac:dyDescent="0.25">
      <c r="A234" s="3" t="s">
        <v>1372</v>
      </c>
      <c r="B234" s="4" t="s">
        <v>2183</v>
      </c>
      <c r="C234" s="2" t="s">
        <v>2184</v>
      </c>
      <c r="D234" s="2" t="s">
        <v>458</v>
      </c>
      <c r="E234" s="2">
        <v>3</v>
      </c>
      <c r="F234" s="32">
        <v>1</v>
      </c>
      <c r="G234" s="17">
        <v>5.5</v>
      </c>
      <c r="H234" s="41"/>
      <c r="I234" s="34">
        <f t="shared" si="11"/>
        <v>5.0049999999999999</v>
      </c>
      <c r="J234" s="2"/>
    </row>
    <row r="235" spans="1:60" x14ac:dyDescent="0.25">
      <c r="A235" s="3" t="s">
        <v>1372</v>
      </c>
      <c r="B235" s="4" t="s">
        <v>2179</v>
      </c>
      <c r="C235" s="2" t="s">
        <v>2180</v>
      </c>
      <c r="D235" s="2" t="s">
        <v>458</v>
      </c>
      <c r="E235" s="2">
        <v>3</v>
      </c>
      <c r="F235" s="32">
        <v>1</v>
      </c>
      <c r="G235" s="17">
        <v>5.5</v>
      </c>
      <c r="H235" s="41"/>
      <c r="I235" s="34">
        <f t="shared" si="11"/>
        <v>5.0049999999999999</v>
      </c>
      <c r="J235" s="2"/>
    </row>
    <row r="236" spans="1:60" x14ac:dyDescent="0.25">
      <c r="A236" s="3" t="s">
        <v>1372</v>
      </c>
      <c r="B236" s="4" t="s">
        <v>2181</v>
      </c>
      <c r="C236" s="2" t="s">
        <v>2182</v>
      </c>
      <c r="D236" s="2" t="s">
        <v>458</v>
      </c>
      <c r="E236" s="2">
        <v>3</v>
      </c>
      <c r="F236" s="32">
        <v>1</v>
      </c>
      <c r="G236" s="17">
        <v>5.5</v>
      </c>
      <c r="H236" s="41"/>
      <c r="I236" s="34">
        <f t="shared" si="11"/>
        <v>5.0049999999999999</v>
      </c>
    </row>
    <row r="237" spans="1:60" x14ac:dyDescent="0.25">
      <c r="A237" s="3" t="s">
        <v>1372</v>
      </c>
      <c r="B237" s="4" t="s">
        <v>3624</v>
      </c>
      <c r="C237" s="2" t="s">
        <v>3625</v>
      </c>
      <c r="D237" s="2" t="s">
        <v>509</v>
      </c>
      <c r="E237" s="2">
        <v>6</v>
      </c>
      <c r="F237" s="32">
        <v>1</v>
      </c>
      <c r="G237" s="17">
        <v>12</v>
      </c>
      <c r="H237" s="41">
        <f>(F237*2.5)/1.055</f>
        <v>2.3696682464454977</v>
      </c>
      <c r="I237" s="34">
        <f t="shared" si="11"/>
        <v>10.92</v>
      </c>
      <c r="J237" s="24"/>
    </row>
    <row r="238" spans="1:60" x14ac:dyDescent="0.25">
      <c r="A238" s="3" t="s">
        <v>1372</v>
      </c>
      <c r="B238" s="4" t="s">
        <v>378</v>
      </c>
      <c r="C238" s="2" t="s">
        <v>379</v>
      </c>
      <c r="D238" s="2" t="s">
        <v>425</v>
      </c>
      <c r="E238" s="2">
        <v>10</v>
      </c>
      <c r="F238" s="32">
        <v>1</v>
      </c>
      <c r="G238" s="17">
        <v>12</v>
      </c>
      <c r="H238" s="41">
        <f>(F238*2.5)/1.055</f>
        <v>2.3696682464454977</v>
      </c>
      <c r="I238" s="34">
        <f t="shared" si="11"/>
        <v>10.92</v>
      </c>
    </row>
    <row r="239" spans="1:60" x14ac:dyDescent="0.25">
      <c r="A239" s="3" t="s">
        <v>1372</v>
      </c>
      <c r="B239" s="4" t="s">
        <v>2185</v>
      </c>
      <c r="C239" s="2" t="s">
        <v>2186</v>
      </c>
      <c r="D239" s="2" t="s">
        <v>582</v>
      </c>
      <c r="E239" s="2">
        <v>6</v>
      </c>
      <c r="F239" s="32">
        <v>2</v>
      </c>
      <c r="G239" s="17">
        <v>7</v>
      </c>
      <c r="H239" s="41">
        <f>(F239*G239*0.25)/1.055</f>
        <v>3.3175355450236967</v>
      </c>
      <c r="I239" s="34">
        <f t="shared" si="11"/>
        <v>12.74</v>
      </c>
    </row>
    <row r="240" spans="1:60" x14ac:dyDescent="0.25">
      <c r="A240" s="3" t="s">
        <v>594</v>
      </c>
      <c r="B240" s="4" t="s">
        <v>1127</v>
      </c>
      <c r="C240" s="2" t="s">
        <v>1128</v>
      </c>
      <c r="D240" s="2" t="s">
        <v>458</v>
      </c>
      <c r="E240" s="2">
        <v>2</v>
      </c>
      <c r="F240" s="32">
        <v>7</v>
      </c>
      <c r="G240" s="17">
        <v>12</v>
      </c>
      <c r="H240" s="41">
        <f>(F240*G240*0.25)/1.055</f>
        <v>19.90521327014218</v>
      </c>
      <c r="I240" s="34">
        <f t="shared" si="11"/>
        <v>76.44</v>
      </c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</row>
    <row r="241" spans="1:60" x14ac:dyDescent="0.25">
      <c r="A241" s="3" t="s">
        <v>89</v>
      </c>
      <c r="B241" s="4" t="s">
        <v>2116</v>
      </c>
      <c r="C241" s="2" t="s">
        <v>3819</v>
      </c>
      <c r="D241" s="2" t="s">
        <v>473</v>
      </c>
      <c r="E241" s="2">
        <v>7</v>
      </c>
      <c r="F241" s="32">
        <v>1</v>
      </c>
      <c r="G241" s="17">
        <v>6.5</v>
      </c>
      <c r="H241" s="41">
        <f>(F241*G241*0.25)/1.055</f>
        <v>1.5402843601895735</v>
      </c>
      <c r="I241" s="34">
        <f t="shared" si="11"/>
        <v>5.915</v>
      </c>
    </row>
    <row r="242" spans="1:60" x14ac:dyDescent="0.25">
      <c r="A242" s="3" t="s">
        <v>594</v>
      </c>
      <c r="B242" s="4" t="s">
        <v>1129</v>
      </c>
      <c r="C242" s="2" t="s">
        <v>1130</v>
      </c>
      <c r="D242" s="2" t="s">
        <v>458</v>
      </c>
      <c r="E242" s="2">
        <v>4</v>
      </c>
      <c r="F242" s="32">
        <v>3</v>
      </c>
      <c r="G242" s="17">
        <v>9.9499999999999993</v>
      </c>
      <c r="H242" s="41">
        <f>(F242*G242*0.25)/1.055</f>
        <v>7.0734597156398102</v>
      </c>
      <c r="I242" s="35"/>
      <c r="J242" s="24"/>
      <c r="K242" s="24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</row>
    <row r="243" spans="1:60" x14ac:dyDescent="0.25">
      <c r="A243" s="2" t="s">
        <v>594</v>
      </c>
      <c r="B243" s="4" t="s">
        <v>1</v>
      </c>
      <c r="C243" s="2" t="s">
        <v>2</v>
      </c>
      <c r="D243" s="2" t="s">
        <v>458</v>
      </c>
      <c r="E243" s="2">
        <v>3</v>
      </c>
      <c r="F243" s="32">
        <v>9</v>
      </c>
      <c r="G243" s="17">
        <v>13</v>
      </c>
      <c r="H243" s="41">
        <f>(F243*G243*0.25)/1.055</f>
        <v>27.725118483412324</v>
      </c>
      <c r="I243" s="34">
        <f>F243*G243*0.91</f>
        <v>106.47</v>
      </c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</row>
    <row r="244" spans="1:60" x14ac:dyDescent="0.25">
      <c r="A244" s="7" t="s">
        <v>3648</v>
      </c>
      <c r="B244" s="8" t="s">
        <v>3649</v>
      </c>
      <c r="C244" s="5" t="s">
        <v>3650</v>
      </c>
      <c r="D244" s="5" t="s">
        <v>458</v>
      </c>
      <c r="E244" s="5">
        <v>2</v>
      </c>
      <c r="F244" s="33">
        <v>1</v>
      </c>
      <c r="G244" s="37">
        <v>22</v>
      </c>
      <c r="H244" s="43"/>
      <c r="I244" s="34">
        <f>F244*G244*0.91</f>
        <v>20.02</v>
      </c>
    </row>
    <row r="245" spans="1:60" x14ac:dyDescent="0.25">
      <c r="A245" s="1"/>
      <c r="B245" s="46" t="s">
        <v>3649</v>
      </c>
      <c r="F245" s="34"/>
      <c r="H245" s="43"/>
      <c r="I245" s="34"/>
    </row>
    <row r="246" spans="1:60" x14ac:dyDescent="0.25">
      <c r="A246" s="3" t="s">
        <v>1322</v>
      </c>
      <c r="B246" s="4" t="s">
        <v>1351</v>
      </c>
      <c r="C246" s="2" t="s">
        <v>1352</v>
      </c>
      <c r="D246" s="2" t="s">
        <v>425</v>
      </c>
      <c r="E246" s="2">
        <v>10</v>
      </c>
      <c r="F246" s="32">
        <v>4</v>
      </c>
      <c r="G246" s="17">
        <v>17</v>
      </c>
      <c r="H246" s="41">
        <f>(F246*G246*0.25)/1.055</f>
        <v>16.113744075829384</v>
      </c>
      <c r="I246" s="34">
        <f>F246*G246*0.91</f>
        <v>61.88</v>
      </c>
    </row>
    <row r="247" spans="1:60" x14ac:dyDescent="0.25">
      <c r="A247" s="3" t="s">
        <v>1322</v>
      </c>
      <c r="B247" s="4" t="s">
        <v>224</v>
      </c>
      <c r="C247" s="2" t="s">
        <v>225</v>
      </c>
      <c r="D247" s="2" t="s">
        <v>473</v>
      </c>
      <c r="E247" s="2">
        <v>12</v>
      </c>
      <c r="F247" s="32">
        <v>3</v>
      </c>
      <c r="G247" s="17">
        <v>4.5</v>
      </c>
      <c r="H247" s="41">
        <f>(F247*G247*0.25)/1.055</f>
        <v>3.1990521327014219</v>
      </c>
      <c r="I247" s="34">
        <f>F247*G247*0.91</f>
        <v>12.285</v>
      </c>
    </row>
    <row r="248" spans="1:60" s="24" customFormat="1" x14ac:dyDescent="0.25">
      <c r="A248" s="1"/>
      <c r="B248" s="46" t="s">
        <v>224</v>
      </c>
      <c r="C248"/>
      <c r="D248"/>
      <c r="E248"/>
      <c r="F248" s="34"/>
      <c r="G248" s="10"/>
      <c r="H248" s="43"/>
      <c r="I248" s="34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</row>
    <row r="249" spans="1:60" s="24" customFormat="1" x14ac:dyDescent="0.25">
      <c r="A249" s="3" t="s">
        <v>1322</v>
      </c>
      <c r="B249" s="4" t="s">
        <v>786</v>
      </c>
      <c r="C249" s="2" t="s">
        <v>787</v>
      </c>
      <c r="D249" s="2" t="s">
        <v>425</v>
      </c>
      <c r="E249" s="2">
        <v>2</v>
      </c>
      <c r="F249" s="32">
        <v>3</v>
      </c>
      <c r="G249" s="17">
        <v>10.5</v>
      </c>
      <c r="H249" s="41">
        <f>(F249*G249*0.25)/1.055</f>
        <v>7.4644549763033181</v>
      </c>
      <c r="I249" s="34">
        <f t="shared" ref="I249:I257" si="13">F249*G249*0.91</f>
        <v>28.665000000000003</v>
      </c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</row>
    <row r="250" spans="1:60" x14ac:dyDescent="0.25">
      <c r="A250" s="3" t="s">
        <v>1322</v>
      </c>
      <c r="B250" s="4" t="s">
        <v>385</v>
      </c>
      <c r="C250" s="2" t="s">
        <v>298</v>
      </c>
      <c r="D250" s="2" t="s">
        <v>425</v>
      </c>
      <c r="E250" s="2">
        <v>9</v>
      </c>
      <c r="F250" s="32">
        <v>25</v>
      </c>
      <c r="G250" s="17">
        <v>9.9499999999999993</v>
      </c>
      <c r="H250" s="41">
        <f>(F250*G250*0.25)/1.055</f>
        <v>58.945497630331751</v>
      </c>
      <c r="I250" s="34">
        <f t="shared" si="13"/>
        <v>226.36249999999998</v>
      </c>
    </row>
    <row r="251" spans="1:60" s="5" customFormat="1" x14ac:dyDescent="0.25">
      <c r="A251" s="3" t="s">
        <v>1322</v>
      </c>
      <c r="B251" s="4" t="s">
        <v>226</v>
      </c>
      <c r="C251" s="2" t="s">
        <v>1319</v>
      </c>
      <c r="D251" s="2" t="s">
        <v>473</v>
      </c>
      <c r="E251" s="2">
        <v>12</v>
      </c>
      <c r="F251" s="32">
        <v>1</v>
      </c>
      <c r="G251" s="17">
        <v>4.5</v>
      </c>
      <c r="H251" s="41">
        <f>(F251*G251*0.25)/1.055</f>
        <v>1.066350710900474</v>
      </c>
      <c r="I251" s="34">
        <f t="shared" si="13"/>
        <v>4.0949999999999998</v>
      </c>
      <c r="J25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</row>
    <row r="252" spans="1:60" x14ac:dyDescent="0.25">
      <c r="A252" s="3" t="s">
        <v>1322</v>
      </c>
      <c r="B252" s="4" t="s">
        <v>2643</v>
      </c>
      <c r="C252" s="2" t="s">
        <v>2644</v>
      </c>
      <c r="D252" s="2" t="s">
        <v>473</v>
      </c>
      <c r="E252" s="2">
        <v>10</v>
      </c>
      <c r="F252" s="32">
        <v>3</v>
      </c>
      <c r="G252" s="17">
        <v>14.95</v>
      </c>
      <c r="H252" s="41">
        <f>(F252*G252*0.25)/1.055</f>
        <v>10.627962085308056</v>
      </c>
      <c r="I252" s="34">
        <f t="shared" si="13"/>
        <v>40.813499999999998</v>
      </c>
    </row>
    <row r="253" spans="1:60" x14ac:dyDescent="0.25">
      <c r="A253" s="3" t="s">
        <v>1322</v>
      </c>
      <c r="B253" s="4" t="s">
        <v>2645</v>
      </c>
      <c r="C253" s="2" t="s">
        <v>2646</v>
      </c>
      <c r="D253" s="2" t="s">
        <v>458</v>
      </c>
      <c r="E253" s="2">
        <v>6</v>
      </c>
      <c r="F253" s="32">
        <v>1</v>
      </c>
      <c r="G253" s="17">
        <v>14</v>
      </c>
      <c r="H253" s="41"/>
      <c r="I253" s="34">
        <f t="shared" si="13"/>
        <v>12.74</v>
      </c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</row>
    <row r="254" spans="1:60" x14ac:dyDescent="0.25">
      <c r="A254" s="3" t="s">
        <v>1322</v>
      </c>
      <c r="B254" s="4" t="s">
        <v>349</v>
      </c>
      <c r="C254" s="2" t="s">
        <v>350</v>
      </c>
      <c r="D254" s="2" t="s">
        <v>509</v>
      </c>
      <c r="E254" s="2">
        <v>5</v>
      </c>
      <c r="F254" s="32">
        <v>2</v>
      </c>
      <c r="G254" s="17">
        <v>13.95</v>
      </c>
      <c r="H254" s="41">
        <f>(F254*G254*0.25)/1.055</f>
        <v>6.6113744075829386</v>
      </c>
      <c r="I254" s="34">
        <f t="shared" si="13"/>
        <v>25.388999999999999</v>
      </c>
    </row>
    <row r="255" spans="1:60" x14ac:dyDescent="0.25">
      <c r="A255" s="3" t="s">
        <v>1322</v>
      </c>
      <c r="B255" s="4" t="s">
        <v>362</v>
      </c>
      <c r="C255" s="2" t="s">
        <v>363</v>
      </c>
      <c r="D255" s="2" t="s">
        <v>582</v>
      </c>
      <c r="E255" s="2">
        <v>9</v>
      </c>
      <c r="F255" s="32">
        <v>9</v>
      </c>
      <c r="G255" s="17">
        <v>15</v>
      </c>
      <c r="H255" s="41">
        <f>(F255*G255*0.1)/1.055</f>
        <v>12.796208530805687</v>
      </c>
      <c r="I255" s="34">
        <f t="shared" si="13"/>
        <v>122.85000000000001</v>
      </c>
    </row>
    <row r="256" spans="1:60" x14ac:dyDescent="0.25">
      <c r="A256" s="3" t="s">
        <v>1322</v>
      </c>
      <c r="B256" s="4" t="s">
        <v>3151</v>
      </c>
      <c r="C256" s="2" t="s">
        <v>3152</v>
      </c>
      <c r="D256" s="2" t="s">
        <v>458</v>
      </c>
      <c r="E256" s="2">
        <v>9</v>
      </c>
      <c r="F256" s="32">
        <v>1</v>
      </c>
      <c r="G256" s="17">
        <v>6.5</v>
      </c>
      <c r="H256" s="41">
        <f>(F256*G256*0.25)/1.055</f>
        <v>1.5402843601895735</v>
      </c>
      <c r="I256" s="34">
        <f t="shared" si="13"/>
        <v>5.915</v>
      </c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</row>
    <row r="257" spans="1:60" x14ac:dyDescent="0.25">
      <c r="A257" s="3" t="s">
        <v>1322</v>
      </c>
      <c r="B257" s="4" t="s">
        <v>3571</v>
      </c>
      <c r="C257" s="2" t="s">
        <v>3572</v>
      </c>
      <c r="D257" s="2" t="s">
        <v>425</v>
      </c>
      <c r="E257" s="2">
        <v>10</v>
      </c>
      <c r="F257" s="32">
        <v>2</v>
      </c>
      <c r="G257" s="17">
        <v>14</v>
      </c>
      <c r="H257" s="41">
        <f>(F257*G257*0.25)/1.055</f>
        <v>6.6350710900473935</v>
      </c>
      <c r="I257" s="34">
        <f t="shared" si="13"/>
        <v>25.48</v>
      </c>
    </row>
    <row r="258" spans="1:60" x14ac:dyDescent="0.25">
      <c r="A258" s="1"/>
      <c r="B258" s="46" t="s">
        <v>3571</v>
      </c>
      <c r="F258" s="34"/>
      <c r="H258" s="43"/>
      <c r="I258" s="34"/>
    </row>
    <row r="259" spans="1:60" x14ac:dyDescent="0.25">
      <c r="A259" s="3" t="s">
        <v>1322</v>
      </c>
      <c r="B259" s="4" t="s">
        <v>3573</v>
      </c>
      <c r="C259" s="2" t="s">
        <v>3574</v>
      </c>
      <c r="D259" s="2" t="s">
        <v>458</v>
      </c>
      <c r="E259" s="2">
        <v>9</v>
      </c>
      <c r="F259" s="32">
        <v>1</v>
      </c>
      <c r="G259" s="17">
        <v>15</v>
      </c>
      <c r="H259" s="41">
        <f>(F259*G259*0.1)/1.055</f>
        <v>1.4218009478672986</v>
      </c>
      <c r="I259" s="34">
        <f t="shared" ref="I259:I268" si="14">F259*G259*0.91</f>
        <v>13.65</v>
      </c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</row>
    <row r="260" spans="1:60" x14ac:dyDescent="0.25">
      <c r="A260" s="3" t="s">
        <v>1322</v>
      </c>
      <c r="B260" s="4" t="s">
        <v>2641</v>
      </c>
      <c r="C260" s="2" t="s">
        <v>2642</v>
      </c>
      <c r="D260" s="2" t="s">
        <v>425</v>
      </c>
      <c r="E260" s="2">
        <v>4</v>
      </c>
      <c r="F260" s="32">
        <v>8</v>
      </c>
      <c r="G260" s="17">
        <v>12.9</v>
      </c>
      <c r="H260" s="41">
        <f>(F260*G260*0.25)/1.055</f>
        <v>24.454976303317537</v>
      </c>
      <c r="I260" s="34">
        <f t="shared" si="14"/>
        <v>93.912000000000006</v>
      </c>
    </row>
    <row r="261" spans="1:60" x14ac:dyDescent="0.25">
      <c r="A261" s="3" t="s">
        <v>1322</v>
      </c>
      <c r="B261" s="4" t="s">
        <v>2651</v>
      </c>
      <c r="C261" s="2" t="s">
        <v>2652</v>
      </c>
      <c r="D261" s="2" t="s">
        <v>425</v>
      </c>
      <c r="E261" s="2">
        <v>9</v>
      </c>
      <c r="F261" s="32">
        <v>1</v>
      </c>
      <c r="G261" s="17">
        <v>14.9</v>
      </c>
      <c r="H261" s="41">
        <f>(F261*G261*0.25)/1.055</f>
        <v>3.5308056872037916</v>
      </c>
      <c r="I261" s="34">
        <f t="shared" si="14"/>
        <v>13.559000000000001</v>
      </c>
    </row>
    <row r="262" spans="1:60" x14ac:dyDescent="0.25">
      <c r="A262" s="3" t="s">
        <v>1322</v>
      </c>
      <c r="B262" s="4" t="s">
        <v>3568</v>
      </c>
      <c r="C262" s="2" t="s">
        <v>431</v>
      </c>
      <c r="D262" s="2" t="s">
        <v>425</v>
      </c>
      <c r="E262" s="2">
        <v>10</v>
      </c>
      <c r="F262" s="32">
        <v>6</v>
      </c>
      <c r="G262" s="17">
        <v>15.95</v>
      </c>
      <c r="H262" s="41">
        <f>(F262*G262*0.25)/1.055</f>
        <v>22.677725118483412</v>
      </c>
      <c r="I262" s="34">
        <f t="shared" si="14"/>
        <v>87.086999999999989</v>
      </c>
    </row>
    <row r="263" spans="1:60" x14ac:dyDescent="0.25">
      <c r="A263" s="3" t="s">
        <v>1322</v>
      </c>
      <c r="B263" s="4" t="s">
        <v>1349</v>
      </c>
      <c r="C263" s="2" t="s">
        <v>1350</v>
      </c>
      <c r="D263" s="2" t="s">
        <v>425</v>
      </c>
      <c r="E263" s="2">
        <v>10</v>
      </c>
      <c r="F263" s="32">
        <v>1</v>
      </c>
      <c r="G263" s="17">
        <v>17</v>
      </c>
      <c r="H263" s="41">
        <f>(F263*G263*0.25)/1.055</f>
        <v>4.028436018957346</v>
      </c>
      <c r="I263" s="34">
        <f t="shared" si="14"/>
        <v>15.47</v>
      </c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</row>
    <row r="264" spans="1:60" x14ac:dyDescent="0.25">
      <c r="A264" s="3" t="s">
        <v>1322</v>
      </c>
      <c r="B264" s="4" t="s">
        <v>347</v>
      </c>
      <c r="C264" s="2" t="s">
        <v>887</v>
      </c>
      <c r="D264" s="2" t="s">
        <v>425</v>
      </c>
      <c r="E264" s="2">
        <v>9</v>
      </c>
      <c r="F264" s="32">
        <v>1</v>
      </c>
      <c r="G264" s="17">
        <v>29.95</v>
      </c>
      <c r="H264" s="41">
        <f>(F264*G264*0.1)/1.055</f>
        <v>2.8388625592417065</v>
      </c>
      <c r="I264" s="34">
        <f t="shared" si="14"/>
        <v>27.2545</v>
      </c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</row>
    <row r="265" spans="1:60" x14ac:dyDescent="0.25">
      <c r="A265" s="3" t="s">
        <v>1322</v>
      </c>
      <c r="B265" s="4" t="s">
        <v>351</v>
      </c>
      <c r="C265" s="2" t="s">
        <v>352</v>
      </c>
      <c r="D265" s="2" t="s">
        <v>425</v>
      </c>
      <c r="E265" s="2">
        <v>10</v>
      </c>
      <c r="F265" s="32">
        <v>6</v>
      </c>
      <c r="G265" s="17">
        <v>28.5</v>
      </c>
      <c r="H265" s="41">
        <f>(F265*G265*0.15)/1.055</f>
        <v>24.312796208530806</v>
      </c>
      <c r="I265" s="34">
        <f t="shared" si="14"/>
        <v>155.61000000000001</v>
      </c>
    </row>
    <row r="266" spans="1:60" x14ac:dyDescent="0.25">
      <c r="A266" s="3" t="s">
        <v>1322</v>
      </c>
      <c r="B266" s="4" t="s">
        <v>2649</v>
      </c>
      <c r="C266" s="2" t="s">
        <v>2650</v>
      </c>
      <c r="D266" s="2" t="s">
        <v>425</v>
      </c>
      <c r="E266" s="2">
        <v>12</v>
      </c>
      <c r="F266" s="32">
        <v>18</v>
      </c>
      <c r="G266" s="17">
        <v>89</v>
      </c>
      <c r="H266" s="41">
        <f>(F266*G266*0.25)/1.055</f>
        <v>379.62085308056874</v>
      </c>
      <c r="I266" s="34">
        <f t="shared" si="14"/>
        <v>1457.82</v>
      </c>
    </row>
    <row r="267" spans="1:60" x14ac:dyDescent="0.25">
      <c r="A267" s="3" t="s">
        <v>1322</v>
      </c>
      <c r="B267" s="4" t="s">
        <v>3528</v>
      </c>
      <c r="C267" s="2" t="s">
        <v>3529</v>
      </c>
      <c r="D267" s="2" t="s">
        <v>458</v>
      </c>
      <c r="E267" s="2">
        <v>10</v>
      </c>
      <c r="F267" s="32">
        <v>1</v>
      </c>
      <c r="G267" s="17">
        <v>19.899999999999999</v>
      </c>
      <c r="H267" s="41">
        <f>(F267*G267*0.25)/1.055</f>
        <v>4.7156398104265405</v>
      </c>
      <c r="I267" s="34">
        <f t="shared" si="14"/>
        <v>18.108999999999998</v>
      </c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</row>
    <row r="268" spans="1:60" x14ac:dyDescent="0.25">
      <c r="A268" s="3" t="s">
        <v>1322</v>
      </c>
      <c r="B268" s="4" t="s">
        <v>1323</v>
      </c>
      <c r="C268" s="2" t="s">
        <v>348</v>
      </c>
      <c r="D268" s="2" t="s">
        <v>807</v>
      </c>
      <c r="E268" s="2">
        <v>4</v>
      </c>
      <c r="F268" s="32">
        <v>1</v>
      </c>
      <c r="G268" s="17">
        <v>7.9</v>
      </c>
      <c r="H268" s="41">
        <f>(F268*G268*0.25)/1.055</f>
        <v>1.8720379146919433</v>
      </c>
      <c r="I268" s="34">
        <f t="shared" si="14"/>
        <v>7.1890000000000009</v>
      </c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</row>
    <row r="269" spans="1:60" x14ac:dyDescent="0.25">
      <c r="A269" s="1"/>
      <c r="B269" s="46" t="s">
        <v>1323</v>
      </c>
      <c r="F269" s="34"/>
      <c r="H269" s="43"/>
      <c r="I269" s="34"/>
    </row>
    <row r="270" spans="1:60" x14ac:dyDescent="0.25">
      <c r="A270" s="3" t="s">
        <v>1322</v>
      </c>
      <c r="B270" s="4" t="s">
        <v>1320</v>
      </c>
      <c r="C270" s="2" t="s">
        <v>1321</v>
      </c>
      <c r="D270" s="2" t="s">
        <v>582</v>
      </c>
      <c r="E270" s="2">
        <v>12</v>
      </c>
      <c r="F270" s="32">
        <v>2</v>
      </c>
      <c r="G270" s="17">
        <v>11.5</v>
      </c>
      <c r="H270" s="41">
        <f>(F270*G270*0.25)/1.055</f>
        <v>5.4502369668246446</v>
      </c>
      <c r="I270" s="34"/>
    </row>
    <row r="271" spans="1:60" x14ac:dyDescent="0.25">
      <c r="A271" s="3" t="s">
        <v>955</v>
      </c>
      <c r="B271" s="4" t="s">
        <v>1916</v>
      </c>
      <c r="C271" s="2" t="s">
        <v>1917</v>
      </c>
      <c r="D271" s="2" t="s">
        <v>776</v>
      </c>
      <c r="E271" s="2">
        <v>7</v>
      </c>
      <c r="F271" s="32">
        <v>2</v>
      </c>
      <c r="G271" s="17">
        <v>20</v>
      </c>
      <c r="H271" s="41">
        <f>(F271*G271*0.25)/1.055</f>
        <v>9.4786729857819907</v>
      </c>
      <c r="I271" s="34">
        <f>F271*G271*0.91</f>
        <v>36.4</v>
      </c>
    </row>
    <row r="272" spans="1:60" x14ac:dyDescent="0.25">
      <c r="A272" s="3" t="s">
        <v>955</v>
      </c>
      <c r="B272" s="4" t="s">
        <v>3326</v>
      </c>
      <c r="C272" s="2" t="s">
        <v>3327</v>
      </c>
      <c r="D272" s="2" t="s">
        <v>776</v>
      </c>
      <c r="E272" s="2">
        <v>7</v>
      </c>
      <c r="F272" s="32">
        <v>1</v>
      </c>
      <c r="G272" s="17">
        <v>9.9</v>
      </c>
      <c r="H272" s="41"/>
      <c r="I272" s="34"/>
    </row>
    <row r="273" spans="1:60" x14ac:dyDescent="0.25">
      <c r="A273" s="1"/>
      <c r="B273" s="46" t="s">
        <v>3326</v>
      </c>
      <c r="F273" s="34"/>
      <c r="H273" s="43"/>
      <c r="I273" s="34"/>
    </row>
    <row r="274" spans="1:60" x14ac:dyDescent="0.25">
      <c r="A274" s="7" t="s">
        <v>1335</v>
      </c>
      <c r="B274" s="8" t="s">
        <v>1336</v>
      </c>
      <c r="C274" s="5" t="s">
        <v>983</v>
      </c>
      <c r="D274" s="5" t="s">
        <v>776</v>
      </c>
      <c r="E274" s="5">
        <v>11</v>
      </c>
      <c r="F274" s="33">
        <v>1</v>
      </c>
      <c r="G274" s="37">
        <v>10.4</v>
      </c>
      <c r="H274" s="43">
        <f>(F274*G274*0.5)/1.055</f>
        <v>4.9289099526066353</v>
      </c>
      <c r="I274" s="34">
        <f t="shared" ref="I274:I311" si="15">F274*G274*0.91</f>
        <v>9.4640000000000004</v>
      </c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</row>
    <row r="275" spans="1:60" x14ac:dyDescent="0.25">
      <c r="A275" s="7" t="s">
        <v>1335</v>
      </c>
      <c r="B275" s="8" t="s">
        <v>1342</v>
      </c>
      <c r="C275" s="5" t="s">
        <v>980</v>
      </c>
      <c r="D275" s="5" t="s">
        <v>776</v>
      </c>
      <c r="E275" s="5">
        <v>11</v>
      </c>
      <c r="F275" s="33">
        <v>1</v>
      </c>
      <c r="G275" s="37">
        <v>13</v>
      </c>
      <c r="H275" s="43">
        <f>(F275*G275*0.5)/1.055</f>
        <v>6.1611374407582939</v>
      </c>
      <c r="I275" s="34">
        <f t="shared" si="15"/>
        <v>11.83</v>
      </c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</row>
    <row r="276" spans="1:60" x14ac:dyDescent="0.25">
      <c r="A276" s="7" t="s">
        <v>1335</v>
      </c>
      <c r="B276" s="8" t="s">
        <v>1343</v>
      </c>
      <c r="C276" s="5" t="s">
        <v>979</v>
      </c>
      <c r="D276" s="5" t="s">
        <v>776</v>
      </c>
      <c r="E276" s="5">
        <v>11</v>
      </c>
      <c r="F276" s="33">
        <v>1</v>
      </c>
      <c r="G276" s="37">
        <v>13</v>
      </c>
      <c r="H276" s="43">
        <f>(F276*G276*0.5)/1.055</f>
        <v>6.1611374407582939</v>
      </c>
      <c r="I276" s="34">
        <f t="shared" si="15"/>
        <v>11.83</v>
      </c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</row>
    <row r="277" spans="1:60" x14ac:dyDescent="0.25">
      <c r="A277" s="7" t="s">
        <v>1335</v>
      </c>
      <c r="B277" s="8" t="s">
        <v>3330</v>
      </c>
      <c r="C277" s="5" t="s">
        <v>3331</v>
      </c>
      <c r="D277" s="5" t="s">
        <v>776</v>
      </c>
      <c r="E277" s="5">
        <v>10</v>
      </c>
      <c r="F277" s="33">
        <v>2</v>
      </c>
      <c r="G277" s="37">
        <v>11.95</v>
      </c>
      <c r="H277" s="43">
        <f>(F277*G277*0.5)/1.055</f>
        <v>11.327014218009479</v>
      </c>
      <c r="I277" s="34">
        <f t="shared" si="15"/>
        <v>21.748999999999999</v>
      </c>
    </row>
    <row r="278" spans="1:60" x14ac:dyDescent="0.25">
      <c r="A278" s="7" t="s">
        <v>1335</v>
      </c>
      <c r="B278" s="8" t="s">
        <v>3328</v>
      </c>
      <c r="C278" s="5" t="s">
        <v>3329</v>
      </c>
      <c r="D278" s="5" t="s">
        <v>776</v>
      </c>
      <c r="E278" s="5">
        <v>11</v>
      </c>
      <c r="F278" s="33">
        <v>1</v>
      </c>
      <c r="G278" s="37">
        <v>14.95</v>
      </c>
      <c r="H278" s="43">
        <f>(F278*G278*0.5)/1.055</f>
        <v>7.0853080568720381</v>
      </c>
      <c r="I278" s="34">
        <f t="shared" si="15"/>
        <v>13.6045</v>
      </c>
    </row>
    <row r="279" spans="1:60" s="24" customFormat="1" x14ac:dyDescent="0.25">
      <c r="A279" s="7" t="s">
        <v>1523</v>
      </c>
      <c r="B279" s="8" t="s">
        <v>2500</v>
      </c>
      <c r="C279" s="5" t="s">
        <v>2501</v>
      </c>
      <c r="D279" s="5" t="s">
        <v>458</v>
      </c>
      <c r="E279" s="5">
        <v>6</v>
      </c>
      <c r="F279" s="33">
        <v>1</v>
      </c>
      <c r="G279" s="37">
        <v>7</v>
      </c>
      <c r="H279" s="42">
        <f>(F279*G279*0.6)/1.055</f>
        <v>3.9810426540284363</v>
      </c>
      <c r="I279" s="34">
        <f t="shared" si="15"/>
        <v>6.37</v>
      </c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</row>
    <row r="280" spans="1:60" x14ac:dyDescent="0.25">
      <c r="A280" s="3" t="s">
        <v>1523</v>
      </c>
      <c r="B280" s="4" t="s">
        <v>3748</v>
      </c>
      <c r="C280" s="2" t="s">
        <v>3747</v>
      </c>
      <c r="D280" s="2" t="s">
        <v>458</v>
      </c>
      <c r="E280" s="2">
        <v>5</v>
      </c>
      <c r="F280" s="32">
        <v>44</v>
      </c>
      <c r="G280" s="17">
        <v>12.3</v>
      </c>
      <c r="H280" s="41">
        <f>(F280*G280*0.25)/1.055</f>
        <v>128.24644549763036</v>
      </c>
      <c r="I280" s="34">
        <f t="shared" si="15"/>
        <v>492.49200000000008</v>
      </c>
      <c r="J280" s="2"/>
    </row>
    <row r="281" spans="1:60" s="24" customFormat="1" x14ac:dyDescent="0.25">
      <c r="A281" s="3" t="s">
        <v>1523</v>
      </c>
      <c r="B281" s="4" t="s">
        <v>1526</v>
      </c>
      <c r="C281" s="2" t="s">
        <v>1527</v>
      </c>
      <c r="D281" s="2" t="s">
        <v>458</v>
      </c>
      <c r="E281" s="2">
        <v>5</v>
      </c>
      <c r="F281" s="32">
        <v>1</v>
      </c>
      <c r="G281" s="17">
        <v>12.3</v>
      </c>
      <c r="H281" s="41">
        <f>(F281*G281*0.25)/1.055</f>
        <v>2.9146919431279623</v>
      </c>
      <c r="I281" s="34">
        <f t="shared" si="15"/>
        <v>11.193000000000001</v>
      </c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</row>
    <row r="282" spans="1:60" x14ac:dyDescent="0.25">
      <c r="A282" s="3" t="s">
        <v>1523</v>
      </c>
      <c r="B282" s="4" t="s">
        <v>1524</v>
      </c>
      <c r="C282" s="2" t="s">
        <v>1525</v>
      </c>
      <c r="D282" s="2" t="s">
        <v>458</v>
      </c>
      <c r="E282" s="2">
        <v>5</v>
      </c>
      <c r="F282" s="32">
        <v>3</v>
      </c>
      <c r="G282" s="17">
        <v>12.3</v>
      </c>
      <c r="H282" s="41">
        <f>(F282*G282*0.25)/1.055</f>
        <v>8.7440758293838883</v>
      </c>
      <c r="I282" s="34">
        <f t="shared" si="15"/>
        <v>33.579000000000008</v>
      </c>
      <c r="J282" s="2"/>
    </row>
    <row r="283" spans="1:60" s="24" customFormat="1" x14ac:dyDescent="0.25">
      <c r="A283" s="3" t="s">
        <v>1523</v>
      </c>
      <c r="B283" s="4" t="s">
        <v>3835</v>
      </c>
      <c r="C283" s="2" t="s">
        <v>3836</v>
      </c>
      <c r="D283" s="2" t="s">
        <v>110</v>
      </c>
      <c r="E283" s="2">
        <v>5</v>
      </c>
      <c r="F283" s="32">
        <v>3</v>
      </c>
      <c r="G283" s="17">
        <v>7.2</v>
      </c>
      <c r="H283" s="41">
        <f>(F283*G283*0.25)/1.055</f>
        <v>5.1184834123222753</v>
      </c>
      <c r="I283" s="34">
        <f t="shared" si="15"/>
        <v>19.656000000000002</v>
      </c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</row>
    <row r="284" spans="1:60" s="24" customFormat="1" x14ac:dyDescent="0.25">
      <c r="A284" s="1" t="s">
        <v>241</v>
      </c>
      <c r="B284" s="6" t="s">
        <v>3622</v>
      </c>
      <c r="C284" t="s">
        <v>3623</v>
      </c>
      <c r="D284" t="s">
        <v>458</v>
      </c>
      <c r="E284">
        <v>2</v>
      </c>
      <c r="F284" s="34">
        <v>1</v>
      </c>
      <c r="G284" s="10">
        <v>6</v>
      </c>
      <c r="H284" s="43">
        <f>(F284*G284*0.58)/1.055</f>
        <v>3.2985781990521326</v>
      </c>
      <c r="I284" s="34">
        <f t="shared" si="15"/>
        <v>5.46</v>
      </c>
      <c r="J284" s="5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</row>
    <row r="285" spans="1:60" x14ac:dyDescent="0.25">
      <c r="A285" s="3" t="s">
        <v>241</v>
      </c>
      <c r="B285" s="4" t="s">
        <v>239</v>
      </c>
      <c r="C285" s="2" t="s">
        <v>240</v>
      </c>
      <c r="D285" s="2" t="s">
        <v>458</v>
      </c>
      <c r="E285" s="2">
        <v>6</v>
      </c>
      <c r="F285" s="32">
        <v>1</v>
      </c>
      <c r="G285" s="17">
        <v>11.9</v>
      </c>
      <c r="H285" s="41">
        <f>1.5*F285</f>
        <v>1.5</v>
      </c>
      <c r="I285" s="34">
        <f t="shared" si="15"/>
        <v>10.829000000000001</v>
      </c>
    </row>
    <row r="286" spans="1:60" x14ac:dyDescent="0.25">
      <c r="A286" s="3" t="s">
        <v>1586</v>
      </c>
      <c r="B286" s="4" t="s">
        <v>1587</v>
      </c>
      <c r="C286" s="2" t="s">
        <v>1078</v>
      </c>
      <c r="D286" s="2" t="s">
        <v>458</v>
      </c>
      <c r="E286" s="2">
        <v>5</v>
      </c>
      <c r="F286" s="32">
        <v>1</v>
      </c>
      <c r="G286" s="17">
        <v>11.4</v>
      </c>
      <c r="H286" s="41">
        <f>(F286*G286*0.25)/1.055</f>
        <v>2.7014218009478674</v>
      </c>
      <c r="I286" s="34">
        <f t="shared" si="15"/>
        <v>10.374000000000001</v>
      </c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</row>
    <row r="287" spans="1:60" x14ac:dyDescent="0.25">
      <c r="A287" s="7" t="s">
        <v>269</v>
      </c>
      <c r="B287" s="8" t="s">
        <v>2741</v>
      </c>
      <c r="C287" s="5" t="s">
        <v>2742</v>
      </c>
      <c r="D287" s="5" t="s">
        <v>458</v>
      </c>
      <c r="E287" s="5">
        <v>3</v>
      </c>
      <c r="F287" s="33">
        <v>1</v>
      </c>
      <c r="G287" s="37">
        <v>5.5</v>
      </c>
      <c r="H287" s="42"/>
      <c r="I287" s="36">
        <f t="shared" si="15"/>
        <v>5.0049999999999999</v>
      </c>
      <c r="J287" s="26"/>
      <c r="K287" s="5"/>
    </row>
    <row r="288" spans="1:60" x14ac:dyDescent="0.25">
      <c r="A288" s="7" t="s">
        <v>269</v>
      </c>
      <c r="B288" s="8" t="s">
        <v>2753</v>
      </c>
      <c r="C288" s="5" t="s">
        <v>2754</v>
      </c>
      <c r="D288" s="5" t="s">
        <v>458</v>
      </c>
      <c r="E288" s="5">
        <v>3</v>
      </c>
      <c r="F288" s="33">
        <v>1</v>
      </c>
      <c r="G288" s="37">
        <v>7.5</v>
      </c>
      <c r="H288" s="42"/>
      <c r="I288" s="34">
        <f t="shared" si="15"/>
        <v>6.8250000000000002</v>
      </c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</row>
    <row r="289" spans="1:60" x14ac:dyDescent="0.25">
      <c r="A289" s="1" t="s">
        <v>241</v>
      </c>
      <c r="B289" s="6" t="s">
        <v>2010</v>
      </c>
      <c r="C289" t="s">
        <v>2011</v>
      </c>
      <c r="D289" t="s">
        <v>458</v>
      </c>
      <c r="E289">
        <v>2</v>
      </c>
      <c r="F289" s="34">
        <v>1</v>
      </c>
      <c r="G289" s="10">
        <v>6</v>
      </c>
      <c r="H289" s="43"/>
      <c r="I289" s="34">
        <f t="shared" si="15"/>
        <v>5.46</v>
      </c>
      <c r="J289" s="5"/>
    </row>
    <row r="290" spans="1:60" x14ac:dyDescent="0.25">
      <c r="A290" s="7" t="s">
        <v>241</v>
      </c>
      <c r="B290" s="8" t="s">
        <v>1979</v>
      </c>
      <c r="C290" s="5" t="s">
        <v>1980</v>
      </c>
      <c r="D290" s="5" t="s">
        <v>458</v>
      </c>
      <c r="E290" s="5">
        <v>3</v>
      </c>
      <c r="F290" s="33">
        <v>1</v>
      </c>
      <c r="G290" s="37">
        <v>6</v>
      </c>
      <c r="H290" s="42"/>
      <c r="I290" s="34">
        <f t="shared" si="15"/>
        <v>5.46</v>
      </c>
    </row>
    <row r="291" spans="1:60" x14ac:dyDescent="0.25">
      <c r="A291" s="7" t="s">
        <v>241</v>
      </c>
      <c r="B291" s="8" t="s">
        <v>1983</v>
      </c>
      <c r="C291" s="5" t="s">
        <v>1984</v>
      </c>
      <c r="D291" s="5" t="s">
        <v>458</v>
      </c>
      <c r="E291" s="5">
        <v>3</v>
      </c>
      <c r="F291" s="33">
        <v>1</v>
      </c>
      <c r="G291" s="37">
        <v>6</v>
      </c>
      <c r="H291" s="42"/>
      <c r="I291" s="34">
        <f t="shared" si="15"/>
        <v>5.46</v>
      </c>
      <c r="J291" s="5"/>
    </row>
    <row r="292" spans="1:60" x14ac:dyDescent="0.25">
      <c r="A292" s="7" t="s">
        <v>241</v>
      </c>
      <c r="B292" s="8" t="s">
        <v>2076</v>
      </c>
      <c r="C292" s="5" t="s">
        <v>2077</v>
      </c>
      <c r="D292" s="5" t="s">
        <v>458</v>
      </c>
      <c r="E292" s="5">
        <v>3</v>
      </c>
      <c r="F292" s="33">
        <v>1</v>
      </c>
      <c r="G292" s="37">
        <v>6</v>
      </c>
      <c r="H292" s="42"/>
      <c r="I292" s="34">
        <f t="shared" si="15"/>
        <v>5.46</v>
      </c>
    </row>
    <row r="293" spans="1:60" x14ac:dyDescent="0.25">
      <c r="A293" s="7" t="s">
        <v>2483</v>
      </c>
      <c r="B293" s="8" t="s">
        <v>2484</v>
      </c>
      <c r="C293" s="5" t="s">
        <v>2485</v>
      </c>
      <c r="D293" s="5" t="s">
        <v>458</v>
      </c>
      <c r="E293" s="5">
        <v>3</v>
      </c>
      <c r="F293" s="33">
        <v>1</v>
      </c>
      <c r="G293" s="37">
        <v>8</v>
      </c>
      <c r="H293" s="42"/>
      <c r="I293" s="34">
        <f t="shared" si="15"/>
        <v>7.28</v>
      </c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</row>
    <row r="294" spans="1:60" x14ac:dyDescent="0.25">
      <c r="A294" s="1" t="s">
        <v>1172</v>
      </c>
      <c r="B294" s="6" t="s">
        <v>2143</v>
      </c>
      <c r="C294" t="s">
        <v>2144</v>
      </c>
      <c r="D294" t="s">
        <v>458</v>
      </c>
      <c r="E294">
        <v>2</v>
      </c>
      <c r="F294" s="34">
        <v>1</v>
      </c>
      <c r="G294" s="10">
        <v>7.9</v>
      </c>
      <c r="H294" s="43">
        <f>(F294*G294*0.4)/1.055</f>
        <v>2.9952606635071093</v>
      </c>
      <c r="I294" s="34">
        <f t="shared" si="15"/>
        <v>7.1890000000000009</v>
      </c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</row>
    <row r="295" spans="1:60" x14ac:dyDescent="0.25">
      <c r="A295" s="1" t="s">
        <v>1172</v>
      </c>
      <c r="B295" s="6" t="s">
        <v>1494</v>
      </c>
      <c r="C295" t="s">
        <v>644</v>
      </c>
      <c r="D295" t="s">
        <v>458</v>
      </c>
      <c r="E295">
        <v>9</v>
      </c>
      <c r="F295" s="34">
        <v>1</v>
      </c>
      <c r="G295" s="10">
        <v>12.9</v>
      </c>
      <c r="H295" s="43">
        <f>(F295*G295*0.4)/1.055</f>
        <v>4.8909952606635079</v>
      </c>
      <c r="I295" s="34">
        <f t="shared" si="15"/>
        <v>11.739000000000001</v>
      </c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</row>
    <row r="296" spans="1:60" x14ac:dyDescent="0.25">
      <c r="A296" s="1" t="s">
        <v>1172</v>
      </c>
      <c r="B296" s="6" t="s">
        <v>685</v>
      </c>
      <c r="C296" t="s">
        <v>686</v>
      </c>
      <c r="D296" t="s">
        <v>458</v>
      </c>
      <c r="E296">
        <v>7</v>
      </c>
      <c r="F296" s="34">
        <v>2</v>
      </c>
      <c r="G296" s="10">
        <v>10</v>
      </c>
      <c r="H296" s="43">
        <f>(F296*G296*0.4)/1.055</f>
        <v>7.5829383886255926</v>
      </c>
      <c r="I296" s="34">
        <f t="shared" si="15"/>
        <v>18.2</v>
      </c>
      <c r="J296" s="2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</row>
    <row r="297" spans="1:60" x14ac:dyDescent="0.25">
      <c r="A297" s="1" t="s">
        <v>1172</v>
      </c>
      <c r="B297" s="6" t="s">
        <v>2123</v>
      </c>
      <c r="C297" t="s">
        <v>2124</v>
      </c>
      <c r="D297" t="s">
        <v>458</v>
      </c>
      <c r="E297">
        <v>6</v>
      </c>
      <c r="F297" s="34">
        <v>1</v>
      </c>
      <c r="G297" s="10">
        <v>12.5</v>
      </c>
      <c r="H297" s="43">
        <f>(F297*G297*0.4)/1.055</f>
        <v>4.7393364928909953</v>
      </c>
      <c r="I297" s="34">
        <f t="shared" si="15"/>
        <v>11.375</v>
      </c>
      <c r="J297" s="24"/>
      <c r="K297" s="24"/>
    </row>
    <row r="298" spans="1:60" x14ac:dyDescent="0.25">
      <c r="A298" s="1" t="s">
        <v>1172</v>
      </c>
      <c r="B298" s="6" t="s">
        <v>2133</v>
      </c>
      <c r="C298" t="s">
        <v>2134</v>
      </c>
      <c r="D298" t="s">
        <v>425</v>
      </c>
      <c r="E298">
        <v>9</v>
      </c>
      <c r="F298" s="34">
        <v>1</v>
      </c>
      <c r="G298" s="10">
        <v>12.9</v>
      </c>
      <c r="H298" s="43">
        <f>(F298*G298*0.4)/1.055</f>
        <v>4.8909952606635079</v>
      </c>
      <c r="I298" s="34">
        <f t="shared" si="15"/>
        <v>11.739000000000001</v>
      </c>
      <c r="J298" s="24"/>
      <c r="K298" s="24"/>
    </row>
    <row r="299" spans="1:60" x14ac:dyDescent="0.25">
      <c r="A299" s="25" t="s">
        <v>1172</v>
      </c>
      <c r="B299" s="27" t="s">
        <v>2092</v>
      </c>
      <c r="C299" s="24" t="s">
        <v>2093</v>
      </c>
      <c r="D299" s="24" t="s">
        <v>425</v>
      </c>
      <c r="E299" s="24">
        <v>9</v>
      </c>
      <c r="F299" s="35">
        <v>6</v>
      </c>
      <c r="G299" s="38">
        <v>19.95</v>
      </c>
      <c r="H299" s="44">
        <f>(F299*G299*0.2)/1.055</f>
        <v>22.691943127962084</v>
      </c>
      <c r="I299" s="34">
        <f t="shared" si="15"/>
        <v>108.92699999999999</v>
      </c>
      <c r="J299" s="2"/>
    </row>
    <row r="300" spans="1:60" x14ac:dyDescent="0.25">
      <c r="A300" s="1" t="s">
        <v>1172</v>
      </c>
      <c r="B300" s="6" t="s">
        <v>675</v>
      </c>
      <c r="C300" t="s">
        <v>676</v>
      </c>
      <c r="D300" t="s">
        <v>425</v>
      </c>
      <c r="E300">
        <v>10</v>
      </c>
      <c r="F300" s="34">
        <v>1</v>
      </c>
      <c r="G300" s="10">
        <v>9.9499999999999993</v>
      </c>
      <c r="H300" s="43">
        <f>(F300*G300*0.5)/1.055</f>
        <v>4.7156398104265405</v>
      </c>
      <c r="I300" s="34">
        <f t="shared" si="15"/>
        <v>9.0544999999999991</v>
      </c>
    </row>
    <row r="301" spans="1:60" x14ac:dyDescent="0.25">
      <c r="A301" s="25" t="s">
        <v>1172</v>
      </c>
      <c r="B301" s="27" t="s">
        <v>1507</v>
      </c>
      <c r="C301" s="24" t="s">
        <v>452</v>
      </c>
      <c r="D301" s="24" t="s">
        <v>425</v>
      </c>
      <c r="E301" s="24">
        <v>9</v>
      </c>
      <c r="F301" s="35">
        <v>6</v>
      </c>
      <c r="G301" s="38">
        <v>19.95</v>
      </c>
      <c r="H301" s="44">
        <f>(F301*G301*0.2)/1.055</f>
        <v>22.691943127962084</v>
      </c>
      <c r="I301" s="34">
        <f t="shared" si="15"/>
        <v>108.92699999999999</v>
      </c>
      <c r="J301" s="2"/>
    </row>
    <row r="302" spans="1:60" x14ac:dyDescent="0.25">
      <c r="A302" s="25" t="s">
        <v>1172</v>
      </c>
      <c r="B302" s="27" t="s">
        <v>2096</v>
      </c>
      <c r="C302" s="24" t="s">
        <v>693</v>
      </c>
      <c r="D302" s="24" t="s">
        <v>425</v>
      </c>
      <c r="E302" s="24">
        <v>9</v>
      </c>
      <c r="F302" s="35">
        <v>16</v>
      </c>
      <c r="G302" s="38">
        <v>19.95</v>
      </c>
      <c r="H302" s="44">
        <f>(F302*G302*0.2)/1.055</f>
        <v>60.511848341232238</v>
      </c>
      <c r="I302" s="34">
        <f t="shared" si="15"/>
        <v>290.47199999999998</v>
      </c>
      <c r="J302" s="2"/>
    </row>
    <row r="303" spans="1:60" x14ac:dyDescent="0.25">
      <c r="A303" s="25" t="s">
        <v>1172</v>
      </c>
      <c r="B303" s="27" t="s">
        <v>2097</v>
      </c>
      <c r="C303" s="24" t="s">
        <v>453</v>
      </c>
      <c r="D303" s="24" t="s">
        <v>425</v>
      </c>
      <c r="E303" s="24">
        <v>9</v>
      </c>
      <c r="F303" s="35">
        <v>7</v>
      </c>
      <c r="G303" s="38">
        <v>19.95</v>
      </c>
      <c r="H303" s="44">
        <f>(F303*G303*0.2)/1.055</f>
        <v>26.473933649289105</v>
      </c>
      <c r="I303" s="34">
        <f t="shared" si="15"/>
        <v>127.08150000000001</v>
      </c>
      <c r="J303" s="2"/>
    </row>
    <row r="304" spans="1:60" x14ac:dyDescent="0.25">
      <c r="A304" s="1" t="s">
        <v>1172</v>
      </c>
      <c r="B304" s="6" t="s">
        <v>1509</v>
      </c>
      <c r="C304" t="s">
        <v>3828</v>
      </c>
      <c r="D304" t="s">
        <v>110</v>
      </c>
      <c r="E304">
        <v>9</v>
      </c>
      <c r="F304" s="34">
        <v>1</v>
      </c>
      <c r="G304" s="10">
        <v>5.5</v>
      </c>
      <c r="H304" s="43">
        <f>(F304*G304*0.4)/1.055</f>
        <v>2.0853080568720381</v>
      </c>
      <c r="I304" s="34">
        <f t="shared" si="15"/>
        <v>5.0049999999999999</v>
      </c>
      <c r="J304" s="24"/>
      <c r="K304" s="24"/>
    </row>
    <row r="305" spans="1:60" x14ac:dyDescent="0.25">
      <c r="A305" s="1" t="s">
        <v>1172</v>
      </c>
      <c r="B305" s="6" t="s">
        <v>2094</v>
      </c>
      <c r="C305" t="s">
        <v>2095</v>
      </c>
      <c r="D305" t="s">
        <v>425</v>
      </c>
      <c r="E305">
        <v>9</v>
      </c>
      <c r="F305" s="34">
        <v>1</v>
      </c>
      <c r="G305" s="10">
        <v>9.9499999999999993</v>
      </c>
      <c r="H305" s="43">
        <f>(F305*G305*0.5)/1.055</f>
        <v>4.7156398104265405</v>
      </c>
      <c r="I305" s="34">
        <f t="shared" si="15"/>
        <v>9.0544999999999991</v>
      </c>
    </row>
    <row r="306" spans="1:60" x14ac:dyDescent="0.25">
      <c r="A306" s="1" t="s">
        <v>1172</v>
      </c>
      <c r="B306" s="6" t="s">
        <v>447</v>
      </c>
      <c r="C306" t="s">
        <v>448</v>
      </c>
      <c r="D306" t="s">
        <v>425</v>
      </c>
      <c r="E306">
        <v>9</v>
      </c>
      <c r="F306" s="34">
        <v>10</v>
      </c>
      <c r="G306" s="10">
        <v>14.95</v>
      </c>
      <c r="H306" s="43">
        <f>(F306*G306*0.5)/1.055</f>
        <v>70.853080568720387</v>
      </c>
      <c r="I306" s="34">
        <f t="shared" si="15"/>
        <v>136.04500000000002</v>
      </c>
      <c r="J306" s="2"/>
    </row>
    <row r="307" spans="1:60" x14ac:dyDescent="0.25">
      <c r="A307" s="1" t="s">
        <v>1172</v>
      </c>
      <c r="B307" s="6" t="s">
        <v>692</v>
      </c>
      <c r="C307" t="s">
        <v>693</v>
      </c>
      <c r="D307" t="s">
        <v>425</v>
      </c>
      <c r="E307">
        <v>9</v>
      </c>
      <c r="F307" s="34">
        <v>1</v>
      </c>
      <c r="G307" s="10">
        <v>9.9499999999999993</v>
      </c>
      <c r="H307" s="43">
        <f>(F307*G307*0.5)/1.055</f>
        <v>4.7156398104265405</v>
      </c>
      <c r="I307" s="34">
        <f t="shared" si="15"/>
        <v>9.0544999999999991</v>
      </c>
    </row>
    <row r="308" spans="1:60" x14ac:dyDescent="0.25">
      <c r="A308" s="1" t="s">
        <v>1172</v>
      </c>
      <c r="B308" s="6" t="s">
        <v>2135</v>
      </c>
      <c r="C308" t="s">
        <v>2136</v>
      </c>
      <c r="D308" t="s">
        <v>425</v>
      </c>
      <c r="E308">
        <v>3</v>
      </c>
      <c r="F308" s="34">
        <v>1</v>
      </c>
      <c r="G308" s="10">
        <v>8</v>
      </c>
      <c r="H308" s="43">
        <f>(F308*G308*0.4)/1.055</f>
        <v>3.0331753554502372</v>
      </c>
      <c r="I308" s="34">
        <f t="shared" si="15"/>
        <v>7.28</v>
      </c>
    </row>
    <row r="309" spans="1:60" x14ac:dyDescent="0.25">
      <c r="A309" s="1" t="s">
        <v>1172</v>
      </c>
      <c r="B309" s="6" t="s">
        <v>3175</v>
      </c>
      <c r="C309" t="s">
        <v>3176</v>
      </c>
      <c r="D309" t="s">
        <v>425</v>
      </c>
      <c r="E309">
        <v>9</v>
      </c>
      <c r="F309" s="34">
        <v>1</v>
      </c>
      <c r="G309" s="10">
        <v>6.6</v>
      </c>
      <c r="H309" s="43">
        <f>(F309*G309*0.5)/1.055</f>
        <v>3.1279620853080567</v>
      </c>
      <c r="I309" s="34">
        <f t="shared" si="15"/>
        <v>6.0060000000000002</v>
      </c>
    </row>
    <row r="310" spans="1:60" x14ac:dyDescent="0.25">
      <c r="A310" s="1" t="s">
        <v>1172</v>
      </c>
      <c r="B310" s="6" t="s">
        <v>3179</v>
      </c>
      <c r="C310" t="s">
        <v>3180</v>
      </c>
      <c r="D310" t="s">
        <v>425</v>
      </c>
      <c r="E310">
        <v>9</v>
      </c>
      <c r="F310" s="34">
        <v>1</v>
      </c>
      <c r="G310" s="10">
        <v>6.6</v>
      </c>
      <c r="H310" s="43">
        <f>(F310*G310*0.5)/1.055</f>
        <v>3.1279620853080567</v>
      </c>
      <c r="I310" s="34">
        <f t="shared" si="15"/>
        <v>6.0060000000000002</v>
      </c>
    </row>
    <row r="311" spans="1:60" x14ac:dyDescent="0.25">
      <c r="A311" s="25" t="s">
        <v>1172</v>
      </c>
      <c r="B311" s="27" t="s">
        <v>2090</v>
      </c>
      <c r="C311" s="24" t="s">
        <v>2091</v>
      </c>
      <c r="D311" s="24" t="s">
        <v>425</v>
      </c>
      <c r="E311" s="24">
        <v>9</v>
      </c>
      <c r="F311" s="35">
        <v>1</v>
      </c>
      <c r="G311" s="38">
        <v>4.95</v>
      </c>
      <c r="H311" s="44">
        <f>(F311*G311*0.25)/1.055</f>
        <v>1.1729857819905214</v>
      </c>
      <c r="I311" s="34">
        <f t="shared" si="15"/>
        <v>4.5045000000000002</v>
      </c>
    </row>
    <row r="312" spans="1:60" x14ac:dyDescent="0.25">
      <c r="A312" s="1"/>
      <c r="B312" s="46" t="s">
        <v>2090</v>
      </c>
      <c r="F312" s="34"/>
      <c r="H312" s="43"/>
      <c r="I312" s="34"/>
    </row>
    <row r="313" spans="1:60" x14ac:dyDescent="0.25">
      <c r="A313" s="25" t="s">
        <v>1172</v>
      </c>
      <c r="B313" s="27" t="s">
        <v>3167</v>
      </c>
      <c r="C313" s="24" t="s">
        <v>3168</v>
      </c>
      <c r="D313" s="24" t="s">
        <v>509</v>
      </c>
      <c r="E313" s="24">
        <v>9</v>
      </c>
      <c r="F313" s="35">
        <v>2</v>
      </c>
      <c r="G313" s="38">
        <v>9.9</v>
      </c>
      <c r="H313" s="44">
        <f>(F313*G313*0.25)/1.055</f>
        <v>4.6919431279620856</v>
      </c>
      <c r="I313" s="34">
        <f>F313*G313*0.91</f>
        <v>18.018000000000001</v>
      </c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</row>
    <row r="314" spans="1:60" x14ac:dyDescent="0.25">
      <c r="A314" s="1" t="s">
        <v>1172</v>
      </c>
      <c r="B314" s="6" t="s">
        <v>3711</v>
      </c>
      <c r="C314" t="s">
        <v>3712</v>
      </c>
      <c r="D314" t="s">
        <v>458</v>
      </c>
      <c r="E314">
        <v>3</v>
      </c>
      <c r="F314" s="34">
        <v>1</v>
      </c>
      <c r="G314" s="10">
        <v>7.9</v>
      </c>
      <c r="H314" s="43">
        <f>(F314*G314*0.4)/1.055</f>
        <v>2.9952606635071093</v>
      </c>
      <c r="I314" s="34">
        <f>F314*G314*0.91</f>
        <v>7.1890000000000009</v>
      </c>
    </row>
    <row r="315" spans="1:60" x14ac:dyDescent="0.25">
      <c r="A315" s="1" t="s">
        <v>1172</v>
      </c>
      <c r="B315" s="6" t="s">
        <v>1186</v>
      </c>
      <c r="C315" t="s">
        <v>3183</v>
      </c>
      <c r="D315" t="s">
        <v>425</v>
      </c>
      <c r="E315">
        <v>1</v>
      </c>
      <c r="F315" s="34">
        <v>1</v>
      </c>
      <c r="G315" s="10">
        <v>16.5</v>
      </c>
      <c r="H315" s="43">
        <f>(F315*G315*0.4)/1.055</f>
        <v>6.2559241706161144</v>
      </c>
      <c r="I315" s="34">
        <f>F315*G315*0.91</f>
        <v>15.015000000000001</v>
      </c>
    </row>
    <row r="316" spans="1:60" x14ac:dyDescent="0.25">
      <c r="A316" s="1" t="s">
        <v>1172</v>
      </c>
      <c r="B316" s="6" t="s">
        <v>1508</v>
      </c>
      <c r="C316" t="s">
        <v>694</v>
      </c>
      <c r="D316" t="s">
        <v>425</v>
      </c>
      <c r="E316">
        <v>8</v>
      </c>
      <c r="F316" s="34">
        <v>3</v>
      </c>
      <c r="G316" s="10">
        <v>5</v>
      </c>
      <c r="H316" s="43">
        <f>(F316*G316*0.5)/1.055</f>
        <v>7.109004739336493</v>
      </c>
      <c r="I316" s="34">
        <f>F316*G316*0.91</f>
        <v>13.65</v>
      </c>
      <c r="J316" s="2"/>
    </row>
    <row r="317" spans="1:60" x14ac:dyDescent="0.25">
      <c r="A317" s="1"/>
      <c r="B317" s="46" t="s">
        <v>1508</v>
      </c>
      <c r="F317" s="34"/>
      <c r="H317" s="43"/>
      <c r="I317" s="34"/>
    </row>
    <row r="318" spans="1:60" x14ac:dyDescent="0.25">
      <c r="A318" s="1" t="s">
        <v>1172</v>
      </c>
      <c r="B318" s="6" t="s">
        <v>3169</v>
      </c>
      <c r="C318" t="s">
        <v>3170</v>
      </c>
      <c r="D318" t="s">
        <v>425</v>
      </c>
      <c r="E318">
        <v>3</v>
      </c>
      <c r="F318" s="34">
        <v>1</v>
      </c>
      <c r="G318" s="10">
        <v>5.5</v>
      </c>
      <c r="H318" s="43">
        <f t="shared" ref="H318:H323" si="16">(F318*G318*0.5)/1.055</f>
        <v>2.6066350710900474</v>
      </c>
      <c r="I318" s="34">
        <f t="shared" ref="I318:I323" si="17">F318*G318*0.91</f>
        <v>5.0049999999999999</v>
      </c>
    </row>
    <row r="319" spans="1:60" x14ac:dyDescent="0.25">
      <c r="A319" s="1" t="s">
        <v>1172</v>
      </c>
      <c r="B319" s="6" t="s">
        <v>648</v>
      </c>
      <c r="C319" t="s">
        <v>649</v>
      </c>
      <c r="D319" t="s">
        <v>425</v>
      </c>
      <c r="E319">
        <v>9</v>
      </c>
      <c r="F319" s="34">
        <v>1</v>
      </c>
      <c r="G319" s="10">
        <v>6.6</v>
      </c>
      <c r="H319" s="43">
        <f t="shared" si="16"/>
        <v>3.1279620853080567</v>
      </c>
      <c r="I319" s="34">
        <f t="shared" si="17"/>
        <v>6.0060000000000002</v>
      </c>
    </row>
    <row r="320" spans="1:60" x14ac:dyDescent="0.25">
      <c r="A320" s="1" t="s">
        <v>1172</v>
      </c>
      <c r="B320" s="6" t="s">
        <v>619</v>
      </c>
      <c r="C320" t="s">
        <v>620</v>
      </c>
      <c r="D320" t="s">
        <v>458</v>
      </c>
      <c r="E320">
        <v>5</v>
      </c>
      <c r="F320" s="34">
        <v>3</v>
      </c>
      <c r="G320" s="10">
        <v>4.5</v>
      </c>
      <c r="H320" s="43">
        <f t="shared" si="16"/>
        <v>6.3981042654028437</v>
      </c>
      <c r="I320" s="34">
        <f t="shared" si="17"/>
        <v>12.285</v>
      </c>
      <c r="J320" s="2"/>
    </row>
    <row r="321" spans="1:60" x14ac:dyDescent="0.25">
      <c r="A321" s="1" t="s">
        <v>1172</v>
      </c>
      <c r="B321" s="6" t="s">
        <v>1184</v>
      </c>
      <c r="C321" t="s">
        <v>683</v>
      </c>
      <c r="D321" t="s">
        <v>425</v>
      </c>
      <c r="E321">
        <v>10</v>
      </c>
      <c r="F321" s="34">
        <v>1</v>
      </c>
      <c r="G321" s="10">
        <v>24.5</v>
      </c>
      <c r="H321" s="43">
        <f t="shared" si="16"/>
        <v>11.611374407582939</v>
      </c>
      <c r="I321" s="34">
        <f t="shared" si="17"/>
        <v>22.295000000000002</v>
      </c>
    </row>
    <row r="322" spans="1:60" x14ac:dyDescent="0.25">
      <c r="A322" s="1" t="s">
        <v>1172</v>
      </c>
      <c r="B322" s="6" t="s">
        <v>1185</v>
      </c>
      <c r="C322" t="s">
        <v>1082</v>
      </c>
      <c r="D322" t="s">
        <v>458</v>
      </c>
      <c r="E322">
        <v>5</v>
      </c>
      <c r="F322" s="34">
        <v>1</v>
      </c>
      <c r="G322" s="10">
        <v>4.5</v>
      </c>
      <c r="H322" s="43">
        <f t="shared" si="16"/>
        <v>2.1327014218009479</v>
      </c>
      <c r="I322" s="34">
        <f t="shared" si="17"/>
        <v>4.0949999999999998</v>
      </c>
    </row>
    <row r="323" spans="1:60" x14ac:dyDescent="0.25">
      <c r="A323" s="1" t="s">
        <v>1172</v>
      </c>
      <c r="B323" s="6" t="s">
        <v>2145</v>
      </c>
      <c r="C323" t="s">
        <v>2146</v>
      </c>
      <c r="D323" t="s">
        <v>425</v>
      </c>
      <c r="E323">
        <v>9</v>
      </c>
      <c r="F323" s="34">
        <v>3</v>
      </c>
      <c r="G323" s="10">
        <v>9.9499999999999993</v>
      </c>
      <c r="H323" s="43">
        <f t="shared" si="16"/>
        <v>14.14691943127962</v>
      </c>
      <c r="I323" s="34">
        <f t="shared" si="17"/>
        <v>27.163499999999999</v>
      </c>
      <c r="J323" s="2"/>
    </row>
    <row r="324" spans="1:60" x14ac:dyDescent="0.25">
      <c r="A324" s="1" t="s">
        <v>1172</v>
      </c>
      <c r="B324" s="6" t="s">
        <v>2088</v>
      </c>
      <c r="C324" t="s">
        <v>2089</v>
      </c>
      <c r="D324" t="s">
        <v>458</v>
      </c>
      <c r="E324">
        <v>2</v>
      </c>
      <c r="F324" s="34">
        <v>1</v>
      </c>
      <c r="G324" s="10">
        <v>6</v>
      </c>
      <c r="H324" s="43">
        <f>(F324*G324*0.4)/1.055</f>
        <v>2.2748815165876781</v>
      </c>
      <c r="I324" s="34"/>
    </row>
    <row r="325" spans="1:60" x14ac:dyDescent="0.25">
      <c r="A325" s="1" t="s">
        <v>1172</v>
      </c>
      <c r="B325" s="6" t="s">
        <v>670</v>
      </c>
      <c r="C325" t="s">
        <v>671</v>
      </c>
      <c r="D325" t="s">
        <v>425</v>
      </c>
      <c r="E325">
        <v>9</v>
      </c>
      <c r="F325" s="34">
        <v>1</v>
      </c>
      <c r="G325" s="10">
        <v>12</v>
      </c>
      <c r="H325" s="43">
        <f>(F325*G325*0.4)/1.055</f>
        <v>4.5497630331753562</v>
      </c>
      <c r="I325" s="34">
        <f t="shared" ref="I325:I331" si="18">F325*G325*0.91</f>
        <v>10.92</v>
      </c>
      <c r="J325" s="23"/>
    </row>
    <row r="326" spans="1:60" x14ac:dyDescent="0.25">
      <c r="A326" s="1" t="s">
        <v>1172</v>
      </c>
      <c r="B326" s="6" t="s">
        <v>3165</v>
      </c>
      <c r="C326" t="s">
        <v>3166</v>
      </c>
      <c r="D326" t="s">
        <v>458</v>
      </c>
      <c r="E326">
        <v>3</v>
      </c>
      <c r="F326" s="34">
        <v>1</v>
      </c>
      <c r="G326" s="10">
        <v>7.9</v>
      </c>
      <c r="H326" s="43">
        <f>(F326*G326*0.5)/1.055</f>
        <v>3.7440758293838865</v>
      </c>
      <c r="I326" s="34">
        <f t="shared" si="18"/>
        <v>7.1890000000000009</v>
      </c>
    </row>
    <row r="327" spans="1:60" x14ac:dyDescent="0.25">
      <c r="A327" s="1" t="s">
        <v>1172</v>
      </c>
      <c r="B327" s="6" t="s">
        <v>2114</v>
      </c>
      <c r="C327" t="s">
        <v>2115</v>
      </c>
      <c r="D327" t="s">
        <v>425</v>
      </c>
      <c r="E327">
        <v>9</v>
      </c>
      <c r="F327" s="34">
        <v>1</v>
      </c>
      <c r="G327" s="10">
        <v>14.95</v>
      </c>
      <c r="H327" s="43">
        <f>(F327*G327*0.4)/1.055</f>
        <v>5.6682464454976307</v>
      </c>
      <c r="I327" s="34">
        <f t="shared" si="18"/>
        <v>13.6045</v>
      </c>
    </row>
    <row r="328" spans="1:60" x14ac:dyDescent="0.25">
      <c r="A328" s="1" t="s">
        <v>1172</v>
      </c>
      <c r="B328" s="6" t="s">
        <v>2110</v>
      </c>
      <c r="C328" t="s">
        <v>2111</v>
      </c>
      <c r="D328" t="s">
        <v>425</v>
      </c>
      <c r="E328">
        <v>9</v>
      </c>
      <c r="F328" s="34">
        <v>1</v>
      </c>
      <c r="G328" s="10">
        <v>8.5</v>
      </c>
      <c r="H328" s="43">
        <f>(F328*G328*0.4)/1.055</f>
        <v>3.2227488151658772</v>
      </c>
      <c r="I328" s="34">
        <f t="shared" si="18"/>
        <v>7.7350000000000003</v>
      </c>
    </row>
    <row r="329" spans="1:60" x14ac:dyDescent="0.25">
      <c r="A329" s="1" t="s">
        <v>1172</v>
      </c>
      <c r="B329" s="6" t="s">
        <v>3177</v>
      </c>
      <c r="C329" t="s">
        <v>3178</v>
      </c>
      <c r="D329" t="s">
        <v>425</v>
      </c>
      <c r="E329">
        <v>9</v>
      </c>
      <c r="F329" s="34">
        <v>2</v>
      </c>
      <c r="G329" s="10">
        <v>6.6</v>
      </c>
      <c r="H329" s="43">
        <f>(F329*G329*0.5)/1.055</f>
        <v>6.2559241706161135</v>
      </c>
      <c r="I329" s="34">
        <f t="shared" si="18"/>
        <v>12.012</v>
      </c>
    </row>
    <row r="330" spans="1:60" x14ac:dyDescent="0.25">
      <c r="A330" s="3" t="s">
        <v>1296</v>
      </c>
      <c r="B330" s="4" t="s">
        <v>1598</v>
      </c>
      <c r="C330" s="2" t="s">
        <v>1599</v>
      </c>
      <c r="D330" s="2" t="s">
        <v>458</v>
      </c>
      <c r="E330" s="2">
        <v>10</v>
      </c>
      <c r="F330" s="32">
        <v>7</v>
      </c>
      <c r="G330" s="17">
        <v>10</v>
      </c>
      <c r="H330" s="41">
        <f>(2.5*F330)/1.055</f>
        <v>16.587677725118485</v>
      </c>
      <c r="I330" s="34">
        <f t="shared" si="18"/>
        <v>63.7</v>
      </c>
      <c r="J330" s="5"/>
    </row>
    <row r="331" spans="1:60" x14ac:dyDescent="0.25">
      <c r="A331" s="3" t="s">
        <v>1615</v>
      </c>
      <c r="B331" s="4" t="s">
        <v>3927</v>
      </c>
      <c r="C331" s="2" t="s">
        <v>3928</v>
      </c>
      <c r="D331" s="2" t="s">
        <v>458</v>
      </c>
      <c r="E331" s="2">
        <v>5</v>
      </c>
      <c r="F331" s="32">
        <v>1</v>
      </c>
      <c r="G331" s="17">
        <v>5</v>
      </c>
      <c r="H331" s="41">
        <f>(F331*0.3)/1.055</f>
        <v>0.28436018957345971</v>
      </c>
      <c r="I331" s="34">
        <f t="shared" si="18"/>
        <v>4.55</v>
      </c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</row>
    <row r="332" spans="1:60" x14ac:dyDescent="0.25">
      <c r="A332" s="1"/>
      <c r="B332" s="46" t="s">
        <v>3927</v>
      </c>
      <c r="F332" s="34"/>
      <c r="H332" s="43"/>
      <c r="I332" s="34"/>
    </row>
    <row r="333" spans="1:60" x14ac:dyDescent="0.25">
      <c r="A333" s="3" t="s">
        <v>1615</v>
      </c>
      <c r="B333" s="4" t="s">
        <v>3925</v>
      </c>
      <c r="C333" s="2" t="s">
        <v>3926</v>
      </c>
      <c r="D333" s="2" t="s">
        <v>458</v>
      </c>
      <c r="E333" s="2">
        <v>5</v>
      </c>
      <c r="F333" s="32">
        <v>1</v>
      </c>
      <c r="G333" s="17">
        <v>5</v>
      </c>
      <c r="H333" s="41">
        <f>(F333*0.3)/1.055</f>
        <v>0.28436018957345971</v>
      </c>
      <c r="I333" s="34">
        <f>F333*G333*0.91</f>
        <v>4.55</v>
      </c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</row>
    <row r="334" spans="1:60" x14ac:dyDescent="0.25">
      <c r="A334" s="1"/>
      <c r="B334" s="46" t="s">
        <v>3925</v>
      </c>
      <c r="F334" s="34"/>
      <c r="H334" s="43"/>
      <c r="I334" s="34"/>
    </row>
    <row r="335" spans="1:60" s="2" customFormat="1" x14ac:dyDescent="0.25">
      <c r="A335" s="3" t="s">
        <v>1615</v>
      </c>
      <c r="B335" s="4" t="s">
        <v>3929</v>
      </c>
      <c r="C335" s="2" t="s">
        <v>3930</v>
      </c>
      <c r="D335" s="2" t="s">
        <v>458</v>
      </c>
      <c r="E335" s="2">
        <v>5</v>
      </c>
      <c r="F335" s="32">
        <v>1</v>
      </c>
      <c r="G335" s="17">
        <v>5</v>
      </c>
      <c r="H335" s="41">
        <f>(F335*0.3)/1.055</f>
        <v>0.28436018957345971</v>
      </c>
      <c r="I335" s="34">
        <f>F335*G335*0.91</f>
        <v>4.55</v>
      </c>
    </row>
    <row r="336" spans="1:60" s="2" customFormat="1" x14ac:dyDescent="0.25">
      <c r="A336" s="1"/>
      <c r="B336" s="46" t="s">
        <v>3929</v>
      </c>
      <c r="C336"/>
      <c r="D336"/>
      <c r="E336"/>
      <c r="F336" s="34"/>
      <c r="G336" s="10"/>
      <c r="H336" s="43"/>
      <c r="I336" s="34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</row>
    <row r="337" spans="1:60" s="2" customFormat="1" x14ac:dyDescent="0.25">
      <c r="A337" s="3" t="s">
        <v>1615</v>
      </c>
      <c r="B337" s="4" t="s">
        <v>2336</v>
      </c>
      <c r="C337" s="2" t="s">
        <v>2337</v>
      </c>
      <c r="D337" s="2" t="s">
        <v>458</v>
      </c>
      <c r="E337" s="2">
        <v>5</v>
      </c>
      <c r="F337" s="32">
        <v>1</v>
      </c>
      <c r="G337" s="17">
        <v>5</v>
      </c>
      <c r="H337" s="41">
        <f>(F337*2.5)/1.055</f>
        <v>2.3696682464454977</v>
      </c>
      <c r="I337" s="34">
        <f>F337*G337*0.91</f>
        <v>4.55</v>
      </c>
    </row>
    <row r="338" spans="1:60" s="2" customFormat="1" x14ac:dyDescent="0.25">
      <c r="A338" s="1"/>
      <c r="B338" s="46" t="s">
        <v>2336</v>
      </c>
      <c r="C338"/>
      <c r="D338"/>
      <c r="E338"/>
      <c r="F338" s="34"/>
      <c r="G338" s="10"/>
      <c r="H338" s="43"/>
      <c r="I338" s="34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</row>
    <row r="339" spans="1:60" s="2" customFormat="1" x14ac:dyDescent="0.25">
      <c r="A339" s="3" t="s">
        <v>1615</v>
      </c>
      <c r="B339" s="4" t="s">
        <v>3931</v>
      </c>
      <c r="C339" s="2" t="s">
        <v>3932</v>
      </c>
      <c r="D339" s="2" t="s">
        <v>458</v>
      </c>
      <c r="E339" s="2">
        <v>5</v>
      </c>
      <c r="F339" s="32">
        <v>1</v>
      </c>
      <c r="G339" s="17">
        <v>5</v>
      </c>
      <c r="H339" s="41">
        <f>(F339*0.3)/1.055</f>
        <v>0.28436018957345971</v>
      </c>
      <c r="I339" s="34">
        <f>F339*G339*0.91</f>
        <v>4.55</v>
      </c>
    </row>
    <row r="340" spans="1:60" s="2" customFormat="1" x14ac:dyDescent="0.25">
      <c r="A340" s="1"/>
      <c r="B340" s="46" t="s">
        <v>3931</v>
      </c>
      <c r="C340"/>
      <c r="D340"/>
      <c r="E340"/>
      <c r="F340" s="34"/>
      <c r="G340" s="10"/>
      <c r="H340" s="43"/>
      <c r="I340" s="34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</row>
    <row r="341" spans="1:60" s="2" customFormat="1" x14ac:dyDescent="0.25">
      <c r="A341" s="3" t="s">
        <v>1615</v>
      </c>
      <c r="B341" s="4" t="s">
        <v>3837</v>
      </c>
      <c r="C341" s="2" t="s">
        <v>3838</v>
      </c>
      <c r="D341" s="2" t="s">
        <v>110</v>
      </c>
      <c r="E341" s="2">
        <v>7</v>
      </c>
      <c r="F341" s="32">
        <v>5</v>
      </c>
      <c r="G341" s="17">
        <v>4.5</v>
      </c>
      <c r="H341" s="41">
        <f>(F341*0.5)/1.055</f>
        <v>2.3696682464454977</v>
      </c>
      <c r="I341" s="34">
        <f>F341*G341*0.91</f>
        <v>20.475000000000001</v>
      </c>
      <c r="K341" s="23"/>
    </row>
    <row r="342" spans="1:60" s="2" customFormat="1" x14ac:dyDescent="0.25">
      <c r="A342" s="3" t="s">
        <v>1615</v>
      </c>
      <c r="B342" s="4" t="s">
        <v>3113</v>
      </c>
      <c r="C342" s="2" t="s">
        <v>3112</v>
      </c>
      <c r="D342" s="2" t="s">
        <v>189</v>
      </c>
      <c r="E342" s="2">
        <v>6</v>
      </c>
      <c r="F342" s="32">
        <v>2</v>
      </c>
      <c r="G342" s="17">
        <v>19.95</v>
      </c>
      <c r="H342" s="41">
        <f>(F342*3)/1.055</f>
        <v>5.6872037914691944</v>
      </c>
      <c r="I342" s="34">
        <f>F342*G342*0.91</f>
        <v>36.308999999999997</v>
      </c>
      <c r="J342" s="5"/>
    </row>
    <row r="343" spans="1:60" s="5" customFormat="1" x14ac:dyDescent="0.25">
      <c r="A343" s="3" t="s">
        <v>1615</v>
      </c>
      <c r="B343" s="4" t="s">
        <v>3110</v>
      </c>
      <c r="C343" s="2" t="s">
        <v>3111</v>
      </c>
      <c r="D343" s="2" t="s">
        <v>189</v>
      </c>
      <c r="E343" s="2">
        <v>6</v>
      </c>
      <c r="F343" s="32">
        <v>2</v>
      </c>
      <c r="G343" s="17">
        <v>19.95</v>
      </c>
      <c r="H343" s="41">
        <f>(F343*3)/1.055</f>
        <v>5.6872037914691944</v>
      </c>
      <c r="I343" s="34">
        <f>F343*G343*0.91</f>
        <v>36.308999999999997</v>
      </c>
      <c r="J343" s="2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</row>
    <row r="344" spans="1:60" s="5" customFormat="1" x14ac:dyDescent="0.25">
      <c r="A344" s="3" t="s">
        <v>1615</v>
      </c>
      <c r="B344" s="4" t="s">
        <v>3108</v>
      </c>
      <c r="C344" s="2" t="s">
        <v>3109</v>
      </c>
      <c r="D344" s="2" t="s">
        <v>189</v>
      </c>
      <c r="E344" s="2">
        <v>6</v>
      </c>
      <c r="F344" s="32">
        <v>2</v>
      </c>
      <c r="G344" s="17">
        <v>19.95</v>
      </c>
      <c r="H344" s="41">
        <f>(F344*3)/1.055</f>
        <v>5.6872037914691944</v>
      </c>
      <c r="I344" s="34">
        <f>F344*G344*0.91</f>
        <v>36.308999999999997</v>
      </c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</row>
    <row r="345" spans="1:60" s="5" customFormat="1" x14ac:dyDescent="0.25">
      <c r="A345" s="1"/>
      <c r="B345" s="46" t="s">
        <v>3108</v>
      </c>
      <c r="C345"/>
      <c r="D345"/>
      <c r="E345"/>
      <c r="F345" s="34"/>
      <c r="G345" s="10"/>
      <c r="H345" s="43"/>
      <c r="I345" s="34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</row>
    <row r="346" spans="1:60" s="5" customFormat="1" x14ac:dyDescent="0.25">
      <c r="A346" s="3" t="s">
        <v>1615</v>
      </c>
      <c r="B346" s="4" t="s">
        <v>3845</v>
      </c>
      <c r="C346" s="2" t="s">
        <v>3848</v>
      </c>
      <c r="D346" s="2" t="s">
        <v>458</v>
      </c>
      <c r="E346" s="2">
        <v>7</v>
      </c>
      <c r="F346" s="32">
        <v>1</v>
      </c>
      <c r="G346" s="17">
        <v>4.5</v>
      </c>
      <c r="H346" s="41">
        <f>(F346*2.5)/1.055</f>
        <v>2.3696682464454977</v>
      </c>
      <c r="I346" s="35"/>
      <c r="J346" s="23"/>
      <c r="K346" s="2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</row>
    <row r="347" spans="1:60" s="5" customFormat="1" x14ac:dyDescent="0.25">
      <c r="A347" s="3" t="s">
        <v>1615</v>
      </c>
      <c r="B347" s="4" t="s">
        <v>3841</v>
      </c>
      <c r="C347" s="2" t="s">
        <v>3842</v>
      </c>
      <c r="D347" s="2" t="s">
        <v>458</v>
      </c>
      <c r="E347" s="2">
        <v>7</v>
      </c>
      <c r="F347" s="32">
        <v>2</v>
      </c>
      <c r="G347" s="17">
        <v>4.5</v>
      </c>
      <c r="H347" s="41">
        <f>(F347*2.5)/1.055</f>
        <v>4.7393364928909953</v>
      </c>
      <c r="I347" s="34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</row>
    <row r="348" spans="1:60" s="5" customFormat="1" x14ac:dyDescent="0.25">
      <c r="A348" s="3" t="s">
        <v>1615</v>
      </c>
      <c r="B348" s="4" t="s">
        <v>3839</v>
      </c>
      <c r="C348" s="2" t="s">
        <v>3840</v>
      </c>
      <c r="D348" s="2" t="s">
        <v>458</v>
      </c>
      <c r="E348" s="2">
        <v>7</v>
      </c>
      <c r="F348" s="32">
        <v>1</v>
      </c>
      <c r="G348" s="17">
        <v>4.5</v>
      </c>
      <c r="H348" s="41">
        <f>(F348*2.5)/1.055</f>
        <v>2.3696682464454977</v>
      </c>
      <c r="I348" s="34">
        <f>F348*G348*0.91</f>
        <v>4.0949999999999998</v>
      </c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</row>
    <row r="349" spans="1:60" s="5" customFormat="1" x14ac:dyDescent="0.25">
      <c r="A349" s="3" t="s">
        <v>1615</v>
      </c>
      <c r="B349" s="4" t="s">
        <v>3843</v>
      </c>
      <c r="C349" s="2" t="s">
        <v>3844</v>
      </c>
      <c r="D349" s="2" t="s">
        <v>458</v>
      </c>
      <c r="E349" s="2">
        <v>7</v>
      </c>
      <c r="F349" s="32">
        <v>2</v>
      </c>
      <c r="G349" s="17">
        <v>4.5</v>
      </c>
      <c r="H349" s="41">
        <f>(F349*2.5)/1.055</f>
        <v>4.7393364928909953</v>
      </c>
      <c r="I349" s="34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</row>
    <row r="350" spans="1:60" s="5" customFormat="1" x14ac:dyDescent="0.25">
      <c r="A350" s="3" t="s">
        <v>1615</v>
      </c>
      <c r="B350" s="4" t="s">
        <v>3846</v>
      </c>
      <c r="C350" s="2" t="s">
        <v>3847</v>
      </c>
      <c r="D350" s="2" t="s">
        <v>458</v>
      </c>
      <c r="E350" s="2">
        <v>7</v>
      </c>
      <c r="F350" s="32">
        <v>1</v>
      </c>
      <c r="G350" s="17">
        <v>4.5</v>
      </c>
      <c r="H350" s="41">
        <f>(F350*2.5)/1.055</f>
        <v>2.3696682464454977</v>
      </c>
      <c r="I350" s="34">
        <f>F350*G350*0.91</f>
        <v>4.0949999999999998</v>
      </c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</row>
    <row r="351" spans="1:60" s="5" customFormat="1" x14ac:dyDescent="0.25">
      <c r="A351" s="3" t="s">
        <v>1615</v>
      </c>
      <c r="B351" s="4" t="s">
        <v>2338</v>
      </c>
      <c r="C351" s="2" t="s">
        <v>2339</v>
      </c>
      <c r="D351" s="2" t="s">
        <v>458</v>
      </c>
      <c r="E351" s="2">
        <v>2</v>
      </c>
      <c r="F351" s="32">
        <v>3</v>
      </c>
      <c r="G351" s="17">
        <v>9.9</v>
      </c>
      <c r="H351" s="41">
        <f>(F351*2)/1.055</f>
        <v>5.6872037914691944</v>
      </c>
      <c r="I351" s="34"/>
      <c r="J351" s="2"/>
      <c r="K351" s="2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</row>
    <row r="352" spans="1:60" s="5" customFormat="1" x14ac:dyDescent="0.25">
      <c r="A352" s="1"/>
      <c r="B352" s="46" t="s">
        <v>2338</v>
      </c>
      <c r="C352"/>
      <c r="D352"/>
      <c r="E352"/>
      <c r="F352" s="34"/>
      <c r="G352" s="10"/>
      <c r="H352" s="43"/>
      <c r="I352" s="34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</row>
    <row r="353" spans="1:60" s="5" customFormat="1" x14ac:dyDescent="0.25">
      <c r="A353" s="3" t="s">
        <v>1615</v>
      </c>
      <c r="B353" s="4" t="s">
        <v>1087</v>
      </c>
      <c r="C353" s="2" t="s">
        <v>1088</v>
      </c>
      <c r="D353" s="2" t="s">
        <v>458</v>
      </c>
      <c r="E353" s="2">
        <v>7</v>
      </c>
      <c r="F353" s="32">
        <v>1</v>
      </c>
      <c r="G353" s="17">
        <v>9</v>
      </c>
      <c r="H353" s="41">
        <f>(F353*2.5)/1.055</f>
        <v>2.3696682464454977</v>
      </c>
      <c r="I353" s="34">
        <f>F353*G353*0.91</f>
        <v>8.19</v>
      </c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</row>
    <row r="354" spans="1:60" s="5" customFormat="1" x14ac:dyDescent="0.25">
      <c r="A354" s="1"/>
      <c r="B354" s="46" t="s">
        <v>1087</v>
      </c>
      <c r="C354"/>
      <c r="D354"/>
      <c r="E354"/>
      <c r="F354" s="34"/>
      <c r="G354" s="10"/>
      <c r="H354" s="43"/>
      <c r="I354" s="3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</row>
    <row r="355" spans="1:60" s="5" customFormat="1" x14ac:dyDescent="0.25">
      <c r="A355" s="3" t="s">
        <v>1615</v>
      </c>
      <c r="B355" s="4" t="s">
        <v>1086</v>
      </c>
      <c r="C355" s="2" t="s">
        <v>1089</v>
      </c>
      <c r="D355" s="2" t="s">
        <v>458</v>
      </c>
      <c r="E355" s="2">
        <v>7</v>
      </c>
      <c r="F355" s="32">
        <v>1</v>
      </c>
      <c r="G355" s="17">
        <v>9</v>
      </c>
      <c r="H355" s="41">
        <f>(F355*2.5)/1.055</f>
        <v>2.3696682464454977</v>
      </c>
      <c r="I355" s="34">
        <f>F355*G355*0.91</f>
        <v>8.19</v>
      </c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</row>
    <row r="356" spans="1:60" s="5" customFormat="1" x14ac:dyDescent="0.25">
      <c r="A356" s="1"/>
      <c r="B356" s="46" t="s">
        <v>1086</v>
      </c>
      <c r="C356"/>
      <c r="D356"/>
      <c r="E356"/>
      <c r="F356" s="34"/>
      <c r="G356" s="10"/>
      <c r="H356" s="43"/>
      <c r="I356" s="34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</row>
    <row r="357" spans="1:60" s="5" customFormat="1" x14ac:dyDescent="0.25">
      <c r="A357" s="3" t="s">
        <v>1377</v>
      </c>
      <c r="B357" s="4" t="s">
        <v>1581</v>
      </c>
      <c r="C357" s="2" t="s">
        <v>1582</v>
      </c>
      <c r="D357" s="2" t="s">
        <v>458</v>
      </c>
      <c r="E357" s="2">
        <v>6</v>
      </c>
      <c r="F357" s="32">
        <v>1</v>
      </c>
      <c r="G357" s="17">
        <v>6</v>
      </c>
      <c r="H357" s="41">
        <f>(F357*G357*0.25)/1.055</f>
        <v>1.4218009478672986</v>
      </c>
      <c r="I357" s="34">
        <f>F357*G357*0.91</f>
        <v>5.46</v>
      </c>
      <c r="J357" s="2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</row>
    <row r="358" spans="1:60" s="2" customFormat="1" x14ac:dyDescent="0.25">
      <c r="A358" s="3" t="s">
        <v>1377</v>
      </c>
      <c r="B358" s="4" t="s">
        <v>1811</v>
      </c>
      <c r="C358" s="2" t="s">
        <v>1812</v>
      </c>
      <c r="D358" s="2" t="s">
        <v>458</v>
      </c>
      <c r="E358" s="2">
        <v>9</v>
      </c>
      <c r="F358" s="32">
        <v>1</v>
      </c>
      <c r="G358" s="17">
        <v>19.899999999999999</v>
      </c>
      <c r="H358" s="41">
        <v>0</v>
      </c>
      <c r="I358" s="34">
        <f>F358*G358*0.91</f>
        <v>18.108999999999998</v>
      </c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</row>
    <row r="359" spans="1:60" s="2" customFormat="1" x14ac:dyDescent="0.25">
      <c r="A359" s="1"/>
      <c r="B359" s="46" t="s">
        <v>1811</v>
      </c>
      <c r="C359"/>
      <c r="D359"/>
      <c r="E359"/>
      <c r="F359" s="34"/>
      <c r="G359" s="10"/>
      <c r="H359" s="43"/>
      <c r="I359" s="34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</row>
    <row r="360" spans="1:60" s="2" customFormat="1" x14ac:dyDescent="0.25">
      <c r="A360" s="3" t="s">
        <v>1377</v>
      </c>
      <c r="B360" s="4" t="s">
        <v>1813</v>
      </c>
      <c r="C360" s="2" t="s">
        <v>3561</v>
      </c>
      <c r="D360" s="2" t="s">
        <v>458</v>
      </c>
      <c r="E360" s="2">
        <v>9</v>
      </c>
      <c r="F360" s="32">
        <v>1</v>
      </c>
      <c r="G360" s="17">
        <v>19.899999999999999</v>
      </c>
      <c r="H360" s="41">
        <v>0</v>
      </c>
      <c r="I360" s="34">
        <f>F360*G360*0.91</f>
        <v>18.108999999999998</v>
      </c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</row>
    <row r="361" spans="1:60" s="2" customFormat="1" x14ac:dyDescent="0.25">
      <c r="A361" s="1"/>
      <c r="B361" s="46" t="s">
        <v>1813</v>
      </c>
      <c r="C361"/>
      <c r="D361"/>
      <c r="E361"/>
      <c r="F361" s="34"/>
      <c r="G361" s="10"/>
      <c r="H361" s="43"/>
      <c r="I361" s="34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</row>
    <row r="362" spans="1:60" s="2" customFormat="1" x14ac:dyDescent="0.25">
      <c r="A362" s="3" t="s">
        <v>1007</v>
      </c>
      <c r="B362" s="4" t="s">
        <v>3364</v>
      </c>
      <c r="C362" s="2" t="s">
        <v>3365</v>
      </c>
      <c r="D362" s="2" t="s">
        <v>458</v>
      </c>
      <c r="E362" s="2">
        <v>5</v>
      </c>
      <c r="F362" s="32">
        <v>2</v>
      </c>
      <c r="G362" s="17">
        <v>13</v>
      </c>
      <c r="H362" s="41">
        <f>(F362*3)/1.055</f>
        <v>5.6872037914691944</v>
      </c>
      <c r="I362" s="34">
        <f>F362*G362*0.91</f>
        <v>23.66</v>
      </c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  <c r="AS362" s="26"/>
      <c r="AT362" s="26"/>
      <c r="AU362" s="26"/>
      <c r="AV362" s="26"/>
      <c r="AW362" s="26"/>
      <c r="AX362" s="26"/>
      <c r="AY362" s="26"/>
      <c r="AZ362" s="26"/>
      <c r="BA362" s="26"/>
      <c r="BB362" s="26"/>
      <c r="BC362" s="26"/>
      <c r="BD362" s="26"/>
      <c r="BE362" s="26"/>
      <c r="BF362" s="26"/>
      <c r="BG362" s="26"/>
      <c r="BH362" s="26"/>
    </row>
    <row r="363" spans="1:60" x14ac:dyDescent="0.25">
      <c r="A363" s="3" t="s">
        <v>3130</v>
      </c>
      <c r="B363" s="4" t="s">
        <v>3131</v>
      </c>
      <c r="C363" s="2" t="s">
        <v>3132</v>
      </c>
      <c r="D363" s="2" t="s">
        <v>458</v>
      </c>
      <c r="E363" s="2">
        <v>5</v>
      </c>
      <c r="F363" s="32">
        <v>2</v>
      </c>
      <c r="G363" s="17">
        <v>5.9</v>
      </c>
      <c r="H363" s="41">
        <f>(F363*0.5)/1.055</f>
        <v>0.94786729857819907</v>
      </c>
      <c r="I363" s="34">
        <f>F363*G363*0.91</f>
        <v>10.738000000000001</v>
      </c>
    </row>
    <row r="364" spans="1:60" x14ac:dyDescent="0.25">
      <c r="A364" s="1"/>
      <c r="B364" s="46" t="s">
        <v>3131</v>
      </c>
      <c r="F364" s="34"/>
      <c r="H364" s="43"/>
      <c r="I364" s="34"/>
    </row>
    <row r="365" spans="1:60" x14ac:dyDescent="0.25">
      <c r="A365" s="1" t="s">
        <v>1281</v>
      </c>
      <c r="B365" s="6" t="s">
        <v>490</v>
      </c>
      <c r="C365" t="s">
        <v>491</v>
      </c>
      <c r="D365" t="s">
        <v>425</v>
      </c>
      <c r="E365">
        <v>3</v>
      </c>
      <c r="F365" s="34">
        <v>1</v>
      </c>
      <c r="G365" s="10">
        <v>6.9</v>
      </c>
      <c r="H365" s="43">
        <f t="shared" ref="H365:H370" si="19">(F365*G365*0.4)/1.055</f>
        <v>2.6161137440758298</v>
      </c>
      <c r="I365" s="34">
        <f t="shared" ref="I365:I381" si="20">F365*G365*0.91</f>
        <v>6.2790000000000008</v>
      </c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</row>
    <row r="366" spans="1:60" x14ac:dyDescent="0.25">
      <c r="A366" s="1" t="s">
        <v>1281</v>
      </c>
      <c r="B366" s="6" t="s">
        <v>2471</v>
      </c>
      <c r="C366" t="s">
        <v>2472</v>
      </c>
      <c r="D366" t="s">
        <v>458</v>
      </c>
      <c r="E366">
        <v>5</v>
      </c>
      <c r="F366" s="34">
        <v>1</v>
      </c>
      <c r="G366" s="10">
        <v>1.99</v>
      </c>
      <c r="H366" s="43">
        <f t="shared" si="19"/>
        <v>0.75450236966824658</v>
      </c>
      <c r="I366" s="34">
        <f t="shared" si="20"/>
        <v>1.8109</v>
      </c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</row>
    <row r="367" spans="1:60" s="5" customFormat="1" x14ac:dyDescent="0.25">
      <c r="A367" s="1" t="s">
        <v>1281</v>
      </c>
      <c r="B367" s="6" t="s">
        <v>2479</v>
      </c>
      <c r="C367" t="s">
        <v>2480</v>
      </c>
      <c r="D367" t="s">
        <v>458</v>
      </c>
      <c r="E367">
        <v>5</v>
      </c>
      <c r="F367" s="34">
        <v>1</v>
      </c>
      <c r="G367" s="10">
        <v>7</v>
      </c>
      <c r="H367" s="43">
        <f t="shared" si="19"/>
        <v>2.6540284360189577</v>
      </c>
      <c r="I367" s="34">
        <f t="shared" si="20"/>
        <v>6.37</v>
      </c>
      <c r="J367" s="24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</row>
    <row r="368" spans="1:60" x14ac:dyDescent="0.25">
      <c r="A368" s="1" t="s">
        <v>1281</v>
      </c>
      <c r="B368" s="6" t="s">
        <v>342</v>
      </c>
      <c r="C368" t="s">
        <v>343</v>
      </c>
      <c r="D368" t="s">
        <v>458</v>
      </c>
      <c r="E368">
        <v>6</v>
      </c>
      <c r="F368" s="34">
        <v>1</v>
      </c>
      <c r="G368" s="10">
        <v>10</v>
      </c>
      <c r="H368" s="43">
        <f t="shared" si="19"/>
        <v>3.7914691943127963</v>
      </c>
      <c r="I368" s="34">
        <f t="shared" si="20"/>
        <v>9.1</v>
      </c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</row>
    <row r="369" spans="1:60" x14ac:dyDescent="0.25">
      <c r="A369" s="1" t="s">
        <v>1281</v>
      </c>
      <c r="B369" s="6" t="s">
        <v>2459</v>
      </c>
      <c r="C369" t="s">
        <v>2460</v>
      </c>
      <c r="D369" t="s">
        <v>458</v>
      </c>
      <c r="E369">
        <v>5</v>
      </c>
      <c r="F369" s="34">
        <v>1</v>
      </c>
      <c r="G369" s="10">
        <v>15.9</v>
      </c>
      <c r="H369" s="43">
        <f t="shared" si="19"/>
        <v>6.0284360189573469</v>
      </c>
      <c r="I369" s="34">
        <f t="shared" si="20"/>
        <v>14.469000000000001</v>
      </c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</row>
    <row r="370" spans="1:60" x14ac:dyDescent="0.25">
      <c r="A370" s="1" t="s">
        <v>1281</v>
      </c>
      <c r="B370" s="6" t="s">
        <v>195</v>
      </c>
      <c r="C370" t="s">
        <v>196</v>
      </c>
      <c r="D370" t="s">
        <v>473</v>
      </c>
      <c r="E370">
        <v>6</v>
      </c>
      <c r="F370" s="34">
        <v>1</v>
      </c>
      <c r="G370" s="10">
        <v>3.9</v>
      </c>
      <c r="H370" s="43">
        <f t="shared" si="19"/>
        <v>1.4786729857819907</v>
      </c>
      <c r="I370" s="34">
        <f t="shared" si="20"/>
        <v>3.5489999999999999</v>
      </c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</row>
    <row r="371" spans="1:60" x14ac:dyDescent="0.25">
      <c r="A371" s="3" t="s">
        <v>1306</v>
      </c>
      <c r="B371" s="4" t="s">
        <v>1307</v>
      </c>
      <c r="C371" s="2" t="s">
        <v>1308</v>
      </c>
      <c r="D371" s="2" t="s">
        <v>458</v>
      </c>
      <c r="E371" s="2">
        <v>8</v>
      </c>
      <c r="F371" s="32">
        <v>1</v>
      </c>
      <c r="G371" s="17">
        <v>10.5</v>
      </c>
      <c r="H371" s="41">
        <f>(F371*G371*0.25)/1.055</f>
        <v>2.4881516587677726</v>
      </c>
      <c r="I371" s="34">
        <f t="shared" si="20"/>
        <v>9.5549999999999997</v>
      </c>
      <c r="J371" s="2"/>
    </row>
    <row r="372" spans="1:60" x14ac:dyDescent="0.25">
      <c r="A372" s="3" t="s">
        <v>1306</v>
      </c>
      <c r="B372" s="4" t="s">
        <v>2285</v>
      </c>
      <c r="C372" s="2" t="s">
        <v>2286</v>
      </c>
      <c r="D372" s="2" t="s">
        <v>458</v>
      </c>
      <c r="E372" s="2">
        <v>4</v>
      </c>
      <c r="F372" s="32">
        <v>1</v>
      </c>
      <c r="G372" s="17">
        <v>5.95</v>
      </c>
      <c r="H372" s="41">
        <f>(F372*G372*0.25)/1.055</f>
        <v>1.4099526066350712</v>
      </c>
      <c r="I372" s="34">
        <f t="shared" si="20"/>
        <v>5.4145000000000003</v>
      </c>
      <c r="J372" s="2"/>
    </row>
    <row r="373" spans="1:60" x14ac:dyDescent="0.25">
      <c r="A373" s="3" t="s">
        <v>1306</v>
      </c>
      <c r="B373" s="4" t="s">
        <v>3133</v>
      </c>
      <c r="C373" s="2" t="s">
        <v>3134</v>
      </c>
      <c r="D373" s="2" t="s">
        <v>458</v>
      </c>
      <c r="E373" s="2">
        <v>8</v>
      </c>
      <c r="F373" s="32">
        <v>4</v>
      </c>
      <c r="G373" s="17">
        <v>10.5</v>
      </c>
      <c r="H373" s="41">
        <f>(F373*0.5)/1.055</f>
        <v>1.8957345971563981</v>
      </c>
      <c r="I373" s="34">
        <f t="shared" si="20"/>
        <v>38.22</v>
      </c>
      <c r="J373" s="2"/>
    </row>
    <row r="374" spans="1:60" x14ac:dyDescent="0.25">
      <c r="A374" s="3" t="s">
        <v>1306</v>
      </c>
      <c r="B374" s="4" t="s">
        <v>1595</v>
      </c>
      <c r="C374" s="2" t="s">
        <v>1596</v>
      </c>
      <c r="D374" s="2" t="s">
        <v>458</v>
      </c>
      <c r="E374" s="2">
        <v>4</v>
      </c>
      <c r="F374" s="32">
        <v>1</v>
      </c>
      <c r="G374" s="17">
        <v>11</v>
      </c>
      <c r="H374" s="41">
        <f>(F374*G374*0.25)/1.055</f>
        <v>2.6066350710900474</v>
      </c>
      <c r="I374" s="34">
        <f t="shared" si="20"/>
        <v>10.01</v>
      </c>
      <c r="J374" s="2"/>
    </row>
    <row r="375" spans="1:60" x14ac:dyDescent="0.25">
      <c r="A375" s="3" t="s">
        <v>3599</v>
      </c>
      <c r="B375" s="4" t="s">
        <v>2647</v>
      </c>
      <c r="C375" s="2" t="s">
        <v>2648</v>
      </c>
      <c r="D375" s="2" t="s">
        <v>425</v>
      </c>
      <c r="E375" s="2">
        <v>10</v>
      </c>
      <c r="F375" s="32">
        <v>5</v>
      </c>
      <c r="G375" s="17">
        <v>11.9</v>
      </c>
      <c r="H375" s="41">
        <f>(F375*G375*0.25)/1.055</f>
        <v>14.099526066350712</v>
      </c>
      <c r="I375" s="34">
        <f t="shared" si="20"/>
        <v>54.145000000000003</v>
      </c>
      <c r="J375" s="5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</row>
    <row r="376" spans="1:60" x14ac:dyDescent="0.25">
      <c r="A376" s="3" t="s">
        <v>3599</v>
      </c>
      <c r="B376" s="53">
        <v>9782261403431</v>
      </c>
      <c r="C376" s="2" t="s">
        <v>3600</v>
      </c>
      <c r="D376" s="2" t="s">
        <v>425</v>
      </c>
      <c r="E376" s="2">
        <v>8</v>
      </c>
      <c r="F376" s="32">
        <v>2</v>
      </c>
      <c r="G376" s="17">
        <v>11.9</v>
      </c>
      <c r="H376" s="41">
        <f>(F376*G376*0.25)/1.055</f>
        <v>5.6398104265402846</v>
      </c>
      <c r="I376" s="34">
        <f t="shared" si="20"/>
        <v>21.658000000000001</v>
      </c>
      <c r="J376" s="5"/>
      <c r="K376" s="2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</row>
    <row r="377" spans="1:60" x14ac:dyDescent="0.25">
      <c r="A377" s="21" t="s">
        <v>2930</v>
      </c>
      <c r="B377" s="22" t="s">
        <v>2933</v>
      </c>
      <c r="C377" s="23" t="s">
        <v>2934</v>
      </c>
      <c r="D377" s="23" t="s">
        <v>425</v>
      </c>
      <c r="E377" s="23">
        <v>8</v>
      </c>
      <c r="F377" s="31">
        <v>1</v>
      </c>
      <c r="G377" s="30">
        <v>22</v>
      </c>
      <c r="H377" s="40">
        <f>(F377*G377*0.25)/1.055</f>
        <v>5.2132701421800949</v>
      </c>
      <c r="I377" s="34">
        <f t="shared" si="20"/>
        <v>20.02</v>
      </c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</row>
    <row r="378" spans="1:60" s="5" customFormat="1" x14ac:dyDescent="0.25">
      <c r="A378" s="21" t="s">
        <v>2930</v>
      </c>
      <c r="B378" s="22" t="s">
        <v>2931</v>
      </c>
      <c r="C378" s="23" t="s">
        <v>2932</v>
      </c>
      <c r="D378" s="23" t="s">
        <v>425</v>
      </c>
      <c r="E378" s="23">
        <v>8</v>
      </c>
      <c r="F378" s="31">
        <v>3</v>
      </c>
      <c r="G378" s="30">
        <v>19.899999999999999</v>
      </c>
      <c r="H378" s="40">
        <f>(F378*G378*0.25)/1.055</f>
        <v>14.14691943127962</v>
      </c>
      <c r="I378" s="34">
        <f t="shared" si="20"/>
        <v>54.326999999999998</v>
      </c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</row>
    <row r="379" spans="1:60" x14ac:dyDescent="0.25">
      <c r="A379" s="21" t="s">
        <v>2930</v>
      </c>
      <c r="B379" s="22" t="s">
        <v>3337</v>
      </c>
      <c r="C379" s="23" t="s">
        <v>3336</v>
      </c>
      <c r="D379" s="23" t="s">
        <v>425</v>
      </c>
      <c r="E379" s="23">
        <v>12</v>
      </c>
      <c r="F379" s="31">
        <v>45</v>
      </c>
      <c r="G379" s="30">
        <v>39.9</v>
      </c>
      <c r="H379" s="40">
        <f>(F379*4.5)/1.055</f>
        <v>191.94312796208533</v>
      </c>
      <c r="I379" s="34">
        <f t="shared" si="20"/>
        <v>1633.905</v>
      </c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</row>
    <row r="380" spans="1:60" x14ac:dyDescent="0.25">
      <c r="A380" s="1" t="s">
        <v>2829</v>
      </c>
      <c r="B380" s="8" t="s">
        <v>2830</v>
      </c>
      <c r="C380" s="5" t="s">
        <v>2831</v>
      </c>
      <c r="D380" s="5" t="s">
        <v>473</v>
      </c>
      <c r="E380" s="5">
        <v>15</v>
      </c>
      <c r="F380" s="33">
        <v>1</v>
      </c>
      <c r="G380" s="37">
        <v>7.1</v>
      </c>
      <c r="H380" s="42"/>
      <c r="I380" s="34">
        <f t="shared" si="20"/>
        <v>6.4610000000000003</v>
      </c>
    </row>
    <row r="381" spans="1:60" x14ac:dyDescent="0.25">
      <c r="A381" s="3" t="s">
        <v>1206</v>
      </c>
      <c r="B381" s="4" t="s">
        <v>430</v>
      </c>
      <c r="C381" s="2" t="s">
        <v>428</v>
      </c>
      <c r="D381" s="2" t="s">
        <v>425</v>
      </c>
      <c r="E381" s="2">
        <v>10</v>
      </c>
      <c r="F381" s="32">
        <v>1</v>
      </c>
      <c r="G381" s="17">
        <v>22.6</v>
      </c>
      <c r="H381" s="41">
        <f>(F381*G381*0.25)/1.055</f>
        <v>5.3554502369668251</v>
      </c>
      <c r="I381" s="34">
        <f t="shared" si="20"/>
        <v>20.566000000000003</v>
      </c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</row>
    <row r="382" spans="1:60" x14ac:dyDescent="0.25">
      <c r="A382" s="1"/>
      <c r="B382" s="46" t="s">
        <v>430</v>
      </c>
      <c r="F382" s="34"/>
      <c r="H382" s="43"/>
      <c r="I382" s="34"/>
    </row>
    <row r="383" spans="1:60" x14ac:dyDescent="0.25">
      <c r="A383" s="7" t="s">
        <v>5</v>
      </c>
      <c r="B383" s="8" t="s">
        <v>3082</v>
      </c>
      <c r="C383" s="5" t="s">
        <v>3083</v>
      </c>
      <c r="D383" s="5" t="s">
        <v>458</v>
      </c>
      <c r="E383" s="5">
        <v>3</v>
      </c>
      <c r="F383" s="33">
        <v>3</v>
      </c>
      <c r="G383" s="37">
        <v>11</v>
      </c>
      <c r="H383" s="42">
        <f>(F383*G383*0.4)/1.055</f>
        <v>12.511848341232229</v>
      </c>
      <c r="I383" s="34">
        <f>F383*G383*0.91</f>
        <v>30.03</v>
      </c>
      <c r="J383" s="26"/>
    </row>
    <row r="384" spans="1:60" x14ac:dyDescent="0.25">
      <c r="A384" s="7" t="s">
        <v>5</v>
      </c>
      <c r="B384" s="8" t="s">
        <v>1935</v>
      </c>
      <c r="C384" s="5" t="s">
        <v>1936</v>
      </c>
      <c r="D384" s="5" t="s">
        <v>458</v>
      </c>
      <c r="E384" s="5">
        <v>4</v>
      </c>
      <c r="F384" s="33">
        <v>1</v>
      </c>
      <c r="G384" s="37">
        <v>10.9</v>
      </c>
      <c r="H384" s="42">
        <f>(F384*G384*0.5)/1.055</f>
        <v>5.1658767772511851</v>
      </c>
      <c r="I384" s="35"/>
      <c r="J384" s="24"/>
      <c r="K384" s="24"/>
    </row>
    <row r="385" spans="1:60" s="5" customFormat="1" x14ac:dyDescent="0.25">
      <c r="A385" s="7" t="s">
        <v>5</v>
      </c>
      <c r="B385" s="8" t="s">
        <v>3084</v>
      </c>
      <c r="C385" s="5" t="s">
        <v>3085</v>
      </c>
      <c r="D385" s="5" t="s">
        <v>458</v>
      </c>
      <c r="E385" s="5">
        <v>3</v>
      </c>
      <c r="F385" s="33">
        <v>7</v>
      </c>
      <c r="G385" s="37">
        <v>11</v>
      </c>
      <c r="H385" s="42">
        <f>(F385*G385*0.4)/1.055</f>
        <v>29.194312796208532</v>
      </c>
      <c r="I385" s="34">
        <f>F385*G385*0.91</f>
        <v>70.070000000000007</v>
      </c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  <c r="AS385" s="26"/>
      <c r="AT385" s="26"/>
      <c r="AU385" s="26"/>
      <c r="AV385" s="26"/>
      <c r="AW385" s="26"/>
      <c r="AX385" s="26"/>
      <c r="AY385" s="26"/>
      <c r="AZ385" s="26"/>
      <c r="BA385" s="26"/>
      <c r="BB385" s="26"/>
      <c r="BC385" s="26"/>
      <c r="BD385" s="26"/>
      <c r="BE385" s="26"/>
      <c r="BF385" s="26"/>
      <c r="BG385" s="26"/>
      <c r="BH385" s="26"/>
    </row>
    <row r="386" spans="1:60" x14ac:dyDescent="0.25">
      <c r="A386" s="7" t="s">
        <v>5</v>
      </c>
      <c r="B386" s="8" t="s">
        <v>6</v>
      </c>
      <c r="C386" s="5" t="s">
        <v>7</v>
      </c>
      <c r="D386" s="5" t="s">
        <v>458</v>
      </c>
      <c r="E386" s="5">
        <v>4</v>
      </c>
      <c r="F386" s="33">
        <v>1</v>
      </c>
      <c r="G386" s="37">
        <v>10.9</v>
      </c>
      <c r="H386" s="42">
        <f>(F386*G386*0.5)/1.055</f>
        <v>5.1658767772511851</v>
      </c>
      <c r="I386" s="34">
        <f>F386*G386*0.91</f>
        <v>9.9190000000000005</v>
      </c>
      <c r="J386" s="26"/>
    </row>
    <row r="387" spans="1:60" x14ac:dyDescent="0.25">
      <c r="A387" s="7" t="s">
        <v>5</v>
      </c>
      <c r="B387" s="8" t="s">
        <v>1937</v>
      </c>
      <c r="C387" s="5" t="s">
        <v>1938</v>
      </c>
      <c r="D387" s="5" t="s">
        <v>458</v>
      </c>
      <c r="E387" s="5">
        <v>3</v>
      </c>
      <c r="F387" s="33">
        <v>2</v>
      </c>
      <c r="G387" s="37">
        <v>21</v>
      </c>
      <c r="H387" s="42">
        <f>(F387*G387*0.5)/1.055</f>
        <v>19.90521327014218</v>
      </c>
      <c r="I387" s="34"/>
      <c r="J387" s="26"/>
    </row>
    <row r="388" spans="1:60" x14ac:dyDescent="0.25">
      <c r="A388" s="7" t="s">
        <v>5</v>
      </c>
      <c r="B388" s="8" t="s">
        <v>22</v>
      </c>
      <c r="C388" s="5" t="s">
        <v>23</v>
      </c>
      <c r="D388" s="5" t="s">
        <v>458</v>
      </c>
      <c r="E388" s="5">
        <v>4</v>
      </c>
      <c r="F388" s="33">
        <v>1</v>
      </c>
      <c r="G388" s="37">
        <v>11</v>
      </c>
      <c r="H388" s="42">
        <f>(F388*G388*0.5)/1.055</f>
        <v>5.2132701421800949</v>
      </c>
      <c r="I388" s="34">
        <f>F388*G388*0.91</f>
        <v>10.01</v>
      </c>
    </row>
    <row r="389" spans="1:60" x14ac:dyDescent="0.25">
      <c r="A389" s="7" t="s">
        <v>5</v>
      </c>
      <c r="B389" s="8" t="s">
        <v>12</v>
      </c>
      <c r="C389" s="5" t="s">
        <v>13</v>
      </c>
      <c r="D389" s="5" t="s">
        <v>458</v>
      </c>
      <c r="E389" s="5">
        <v>4</v>
      </c>
      <c r="F389" s="33">
        <v>2</v>
      </c>
      <c r="G389" s="37">
        <v>11</v>
      </c>
      <c r="H389" s="42">
        <f>(F389*G389*0.5)/1.055</f>
        <v>10.42654028436019</v>
      </c>
      <c r="I389" s="34"/>
      <c r="J389" s="26"/>
    </row>
    <row r="390" spans="1:60" x14ac:dyDescent="0.25">
      <c r="A390" s="1" t="s">
        <v>1060</v>
      </c>
      <c r="B390" s="6" t="s">
        <v>3522</v>
      </c>
      <c r="C390" t="s">
        <v>3523</v>
      </c>
      <c r="D390" t="s">
        <v>458</v>
      </c>
      <c r="E390">
        <v>6</v>
      </c>
      <c r="F390" s="34">
        <v>5</v>
      </c>
      <c r="G390" s="10">
        <v>17.5</v>
      </c>
      <c r="H390" s="43">
        <f>(F390*3)/1.055</f>
        <v>14.218009478672986</v>
      </c>
      <c r="I390" s="34">
        <f>F390*G390*0.91</f>
        <v>79.625</v>
      </c>
    </row>
    <row r="391" spans="1:60" x14ac:dyDescent="0.25">
      <c r="A391" s="1"/>
      <c r="B391" s="46" t="s">
        <v>3522</v>
      </c>
      <c r="F391" s="34"/>
      <c r="H391" s="43"/>
      <c r="I391" s="34"/>
    </row>
    <row r="392" spans="1:60" x14ac:dyDescent="0.25">
      <c r="A392" s="25" t="s">
        <v>1138</v>
      </c>
      <c r="B392" s="27" t="s">
        <v>3059</v>
      </c>
      <c r="C392" s="23" t="s">
        <v>3060</v>
      </c>
      <c r="D392" s="23" t="s">
        <v>425</v>
      </c>
      <c r="E392" s="23">
        <v>9</v>
      </c>
      <c r="F392" s="31">
        <v>1</v>
      </c>
      <c r="G392" s="30">
        <v>14.95</v>
      </c>
      <c r="H392" s="44">
        <f>(F392*G392*0.52)/1.055</f>
        <v>7.3687203791469198</v>
      </c>
      <c r="I392" s="34">
        <f t="shared" ref="I392:I404" si="21">F392*G392*0.91</f>
        <v>13.6045</v>
      </c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</row>
    <row r="393" spans="1:60" x14ac:dyDescent="0.25">
      <c r="A393" s="3" t="s">
        <v>387</v>
      </c>
      <c r="B393" s="4" t="s">
        <v>3187</v>
      </c>
      <c r="C393" s="2" t="s">
        <v>3188</v>
      </c>
      <c r="D393" s="2" t="s">
        <v>463</v>
      </c>
      <c r="E393" s="2">
        <v>8</v>
      </c>
      <c r="F393" s="32">
        <v>1</v>
      </c>
      <c r="G393" s="17">
        <v>13</v>
      </c>
      <c r="H393" s="41">
        <f t="shared" ref="H393:H400" si="22">(F393*G393*0.25)/1.055</f>
        <v>3.080568720379147</v>
      </c>
      <c r="I393" s="34">
        <f t="shared" si="21"/>
        <v>11.83</v>
      </c>
    </row>
    <row r="394" spans="1:60" x14ac:dyDescent="0.25">
      <c r="A394" s="3" t="s">
        <v>387</v>
      </c>
      <c r="B394" s="4" t="s">
        <v>2688</v>
      </c>
      <c r="C394" s="2" t="s">
        <v>2689</v>
      </c>
      <c r="D394" s="2" t="s">
        <v>458</v>
      </c>
      <c r="E394" s="2">
        <v>6</v>
      </c>
      <c r="F394" s="32">
        <v>1</v>
      </c>
      <c r="G394" s="17">
        <v>14.95</v>
      </c>
      <c r="H394" s="41">
        <f t="shared" si="22"/>
        <v>3.5426540284360191</v>
      </c>
      <c r="I394" s="34">
        <f t="shared" si="21"/>
        <v>13.6045</v>
      </c>
    </row>
    <row r="395" spans="1:60" x14ac:dyDescent="0.25">
      <c r="A395" s="3" t="s">
        <v>387</v>
      </c>
      <c r="B395" s="4" t="s">
        <v>3517</v>
      </c>
      <c r="C395" s="2" t="s">
        <v>3518</v>
      </c>
      <c r="D395" s="2" t="s">
        <v>458</v>
      </c>
      <c r="E395" s="2">
        <v>6</v>
      </c>
      <c r="F395" s="32">
        <v>1</v>
      </c>
      <c r="G395" s="17">
        <v>9.9</v>
      </c>
      <c r="H395" s="41">
        <f t="shared" si="22"/>
        <v>2.3459715639810428</v>
      </c>
      <c r="I395" s="34">
        <f t="shared" si="21"/>
        <v>9.0090000000000003</v>
      </c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  <c r="AV395" s="24"/>
      <c r="AW395" s="24"/>
      <c r="AX395" s="24"/>
      <c r="AY395" s="24"/>
      <c r="AZ395" s="24"/>
      <c r="BA395" s="24"/>
      <c r="BB395" s="24"/>
      <c r="BC395" s="24"/>
      <c r="BD395" s="24"/>
      <c r="BE395" s="24"/>
      <c r="BF395" s="24"/>
      <c r="BG395" s="24"/>
      <c r="BH395" s="24"/>
    </row>
    <row r="396" spans="1:60" x14ac:dyDescent="0.25">
      <c r="A396" s="3" t="s">
        <v>387</v>
      </c>
      <c r="B396" s="4" t="s">
        <v>761</v>
      </c>
      <c r="C396" s="2" t="s">
        <v>762</v>
      </c>
      <c r="D396" s="2" t="s">
        <v>458</v>
      </c>
      <c r="E396" s="2">
        <v>6</v>
      </c>
      <c r="F396" s="32">
        <v>4</v>
      </c>
      <c r="G396" s="17">
        <v>14.95</v>
      </c>
      <c r="H396" s="41">
        <f t="shared" si="22"/>
        <v>14.170616113744076</v>
      </c>
      <c r="I396" s="34">
        <f t="shared" si="21"/>
        <v>54.417999999999999</v>
      </c>
    </row>
    <row r="397" spans="1:60" x14ac:dyDescent="0.25">
      <c r="A397" s="3" t="s">
        <v>387</v>
      </c>
      <c r="B397" s="4" t="s">
        <v>388</v>
      </c>
      <c r="C397" s="2" t="s">
        <v>178</v>
      </c>
      <c r="D397" s="2" t="s">
        <v>473</v>
      </c>
      <c r="E397" s="2">
        <v>8</v>
      </c>
      <c r="F397" s="32">
        <v>1</v>
      </c>
      <c r="G397" s="17">
        <v>7.95</v>
      </c>
      <c r="H397" s="41">
        <f t="shared" si="22"/>
        <v>1.8838862559241707</v>
      </c>
      <c r="I397" s="34">
        <f t="shared" si="21"/>
        <v>7.2345000000000006</v>
      </c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  <c r="AV397" s="24"/>
      <c r="AW397" s="24"/>
      <c r="AX397" s="24"/>
      <c r="AY397" s="24"/>
      <c r="AZ397" s="24"/>
      <c r="BA397" s="24"/>
      <c r="BB397" s="24"/>
      <c r="BC397" s="24"/>
      <c r="BD397" s="24"/>
      <c r="BE397" s="24"/>
      <c r="BF397" s="24"/>
      <c r="BG397" s="24"/>
      <c r="BH397" s="24"/>
    </row>
    <row r="398" spans="1:60" x14ac:dyDescent="0.25">
      <c r="A398" s="3" t="s">
        <v>387</v>
      </c>
      <c r="B398" s="4" t="s">
        <v>3185</v>
      </c>
      <c r="C398" s="2" t="s">
        <v>3186</v>
      </c>
      <c r="D398" s="2" t="s">
        <v>425</v>
      </c>
      <c r="E398" s="2">
        <v>11</v>
      </c>
      <c r="F398" s="32">
        <v>1</v>
      </c>
      <c r="G398" s="17">
        <v>19.5</v>
      </c>
      <c r="H398" s="41">
        <f t="shared" si="22"/>
        <v>4.6208530805687209</v>
      </c>
      <c r="I398" s="34">
        <f t="shared" si="21"/>
        <v>17.745000000000001</v>
      </c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  <c r="AV398" s="24"/>
      <c r="AW398" s="24"/>
      <c r="AX398" s="24"/>
      <c r="AY398" s="24"/>
      <c r="AZ398" s="24"/>
      <c r="BA398" s="24"/>
      <c r="BB398" s="24"/>
      <c r="BC398" s="24"/>
      <c r="BD398" s="24"/>
      <c r="BE398" s="24"/>
      <c r="BF398" s="24"/>
      <c r="BG398" s="24"/>
      <c r="BH398" s="24"/>
    </row>
    <row r="399" spans="1:60" x14ac:dyDescent="0.25">
      <c r="A399" s="3" t="s">
        <v>387</v>
      </c>
      <c r="B399" s="4" t="s">
        <v>2686</v>
      </c>
      <c r="C399" s="2" t="s">
        <v>2687</v>
      </c>
      <c r="D399" s="2" t="s">
        <v>458</v>
      </c>
      <c r="E399" s="2">
        <v>6</v>
      </c>
      <c r="F399" s="32">
        <v>2</v>
      </c>
      <c r="G399" s="17">
        <v>14.95</v>
      </c>
      <c r="H399" s="41">
        <f t="shared" si="22"/>
        <v>7.0853080568720381</v>
      </c>
      <c r="I399" s="34">
        <f t="shared" si="21"/>
        <v>27.209</v>
      </c>
    </row>
    <row r="400" spans="1:60" x14ac:dyDescent="0.25">
      <c r="A400" s="21" t="s">
        <v>977</v>
      </c>
      <c r="B400" s="22" t="s">
        <v>1928</v>
      </c>
      <c r="C400" s="23" t="s">
        <v>2430</v>
      </c>
      <c r="D400" s="23" t="s">
        <v>776</v>
      </c>
      <c r="E400" s="23">
        <v>7</v>
      </c>
      <c r="F400" s="31">
        <v>4</v>
      </c>
      <c r="G400" s="30">
        <v>3.95</v>
      </c>
      <c r="H400" s="40">
        <f t="shared" si="22"/>
        <v>3.7440758293838865</v>
      </c>
      <c r="I400" s="34">
        <f t="shared" si="21"/>
        <v>14.378000000000002</v>
      </c>
      <c r="J400" s="5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</row>
    <row r="401" spans="1:60" x14ac:dyDescent="0.25">
      <c r="A401" s="3" t="s">
        <v>977</v>
      </c>
      <c r="B401" s="22" t="s">
        <v>1928</v>
      </c>
      <c r="C401" s="2" t="s">
        <v>1930</v>
      </c>
      <c r="D401" s="2" t="s">
        <v>776</v>
      </c>
      <c r="E401" s="2">
        <v>11</v>
      </c>
      <c r="F401" s="32">
        <v>9</v>
      </c>
      <c r="G401" s="17">
        <v>9.9499999999999993</v>
      </c>
      <c r="H401" s="41">
        <f>(F401*G401*0.1)/1.055</f>
        <v>8.488151658767773</v>
      </c>
      <c r="I401" s="34">
        <f t="shared" si="21"/>
        <v>81.490499999999997</v>
      </c>
      <c r="J401" s="5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</row>
    <row r="402" spans="1:60" x14ac:dyDescent="0.25">
      <c r="A402" s="21" t="s">
        <v>977</v>
      </c>
      <c r="B402" s="22" t="s">
        <v>1928</v>
      </c>
      <c r="C402" s="23" t="s">
        <v>2428</v>
      </c>
      <c r="D402" s="23" t="s">
        <v>776</v>
      </c>
      <c r="E402" s="23">
        <v>7</v>
      </c>
      <c r="F402" s="31">
        <v>11</v>
      </c>
      <c r="G402" s="30">
        <v>3.95</v>
      </c>
      <c r="H402" s="40">
        <f>(F402*G402*0.25)/1.055</f>
        <v>10.296208530805689</v>
      </c>
      <c r="I402" s="34">
        <f t="shared" si="21"/>
        <v>39.539500000000004</v>
      </c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</row>
    <row r="403" spans="1:60" x14ac:dyDescent="0.25">
      <c r="A403" s="3" t="s">
        <v>977</v>
      </c>
      <c r="B403" s="22" t="s">
        <v>1928</v>
      </c>
      <c r="C403" s="2" t="s">
        <v>3332</v>
      </c>
      <c r="D403" s="2" t="s">
        <v>776</v>
      </c>
      <c r="E403" s="2">
        <v>11</v>
      </c>
      <c r="F403" s="32">
        <v>13</v>
      </c>
      <c r="G403" s="17">
        <v>9.9499999999999993</v>
      </c>
      <c r="H403" s="41">
        <f>(F403*G403*0.1)/1.055</f>
        <v>12.260663507109006</v>
      </c>
      <c r="I403" s="34">
        <f t="shared" si="21"/>
        <v>117.7085</v>
      </c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</row>
    <row r="404" spans="1:60" x14ac:dyDescent="0.25">
      <c r="A404" s="21" t="s">
        <v>977</v>
      </c>
      <c r="B404" s="22" t="s">
        <v>1928</v>
      </c>
      <c r="C404" s="23" t="s">
        <v>2429</v>
      </c>
      <c r="D404" s="23" t="s">
        <v>776</v>
      </c>
      <c r="E404" s="23">
        <v>7</v>
      </c>
      <c r="F404" s="31">
        <v>16</v>
      </c>
      <c r="G404" s="30">
        <v>3.95</v>
      </c>
      <c r="H404" s="40">
        <f>(F404*G404*0.25)/1.055</f>
        <v>14.976303317535546</v>
      </c>
      <c r="I404" s="34">
        <f t="shared" si="21"/>
        <v>57.512000000000008</v>
      </c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</row>
    <row r="405" spans="1:60" x14ac:dyDescent="0.25">
      <c r="A405" s="1"/>
      <c r="B405" s="46" t="s">
        <v>1928</v>
      </c>
      <c r="F405" s="34"/>
      <c r="H405" s="43"/>
      <c r="I405" s="34"/>
    </row>
    <row r="406" spans="1:60" x14ac:dyDescent="0.25">
      <c r="A406" s="7" t="s">
        <v>3218</v>
      </c>
      <c r="B406" s="8" t="s">
        <v>3236</v>
      </c>
      <c r="C406" s="5" t="s">
        <v>3235</v>
      </c>
      <c r="D406" s="5" t="s">
        <v>458</v>
      </c>
      <c r="E406" s="5">
        <v>7</v>
      </c>
      <c r="F406" s="33">
        <v>1</v>
      </c>
      <c r="G406" s="37">
        <v>14</v>
      </c>
      <c r="H406" s="42"/>
      <c r="I406" s="3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  <c r="AR406" s="26"/>
      <c r="AS406" s="26"/>
      <c r="AT406" s="26"/>
      <c r="AU406" s="26"/>
      <c r="AV406" s="26"/>
      <c r="AW406" s="26"/>
      <c r="AX406" s="26"/>
      <c r="AY406" s="26"/>
      <c r="AZ406" s="26"/>
      <c r="BA406" s="26"/>
      <c r="BB406" s="26"/>
      <c r="BC406" s="26"/>
      <c r="BD406" s="26"/>
      <c r="BE406" s="26"/>
      <c r="BF406" s="26"/>
      <c r="BG406" s="26"/>
      <c r="BH406" s="26"/>
    </row>
    <row r="407" spans="1:60" x14ac:dyDescent="0.25">
      <c r="A407" s="7" t="s">
        <v>3218</v>
      </c>
      <c r="B407" s="8" t="s">
        <v>3231</v>
      </c>
      <c r="C407" s="5" t="s">
        <v>3232</v>
      </c>
      <c r="D407" s="5" t="s">
        <v>458</v>
      </c>
      <c r="E407" s="5">
        <v>7</v>
      </c>
      <c r="F407" s="33">
        <v>1</v>
      </c>
      <c r="G407" s="37">
        <v>13</v>
      </c>
      <c r="H407" s="42"/>
      <c r="I407" s="3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  <c r="AM407" s="26"/>
      <c r="AN407" s="26"/>
      <c r="AO407" s="26"/>
      <c r="AP407" s="26"/>
      <c r="AQ407" s="26"/>
      <c r="AR407" s="26"/>
      <c r="AS407" s="26"/>
      <c r="AT407" s="26"/>
      <c r="AU407" s="26"/>
      <c r="AV407" s="26"/>
      <c r="AW407" s="26"/>
      <c r="AX407" s="26"/>
      <c r="AY407" s="26"/>
      <c r="AZ407" s="26"/>
      <c r="BA407" s="26"/>
      <c r="BB407" s="26"/>
      <c r="BC407" s="26"/>
      <c r="BD407" s="26"/>
      <c r="BE407" s="26"/>
      <c r="BF407" s="26"/>
      <c r="BG407" s="26"/>
      <c r="BH407" s="26"/>
    </row>
    <row r="408" spans="1:60" s="2" customFormat="1" x14ac:dyDescent="0.25">
      <c r="A408" s="7" t="s">
        <v>3218</v>
      </c>
      <c r="B408" s="8" t="s">
        <v>3221</v>
      </c>
      <c r="C408" s="5" t="s">
        <v>3222</v>
      </c>
      <c r="D408" s="5" t="s">
        <v>458</v>
      </c>
      <c r="E408" s="5">
        <v>7</v>
      </c>
      <c r="F408" s="33">
        <v>1</v>
      </c>
      <c r="G408" s="37">
        <v>13</v>
      </c>
      <c r="H408" s="42"/>
      <c r="I408" s="3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  <c r="AQ408" s="26"/>
      <c r="AR408" s="26"/>
      <c r="AS408" s="26"/>
      <c r="AT408" s="26"/>
      <c r="AU408" s="26"/>
      <c r="AV408" s="26"/>
      <c r="AW408" s="26"/>
      <c r="AX408" s="26"/>
      <c r="AY408" s="26"/>
      <c r="AZ408" s="26"/>
      <c r="BA408" s="26"/>
      <c r="BB408" s="26"/>
      <c r="BC408" s="26"/>
      <c r="BD408" s="26"/>
      <c r="BE408" s="26"/>
      <c r="BF408" s="26"/>
      <c r="BG408" s="26"/>
      <c r="BH408" s="26"/>
    </row>
    <row r="409" spans="1:60" x14ac:dyDescent="0.25">
      <c r="A409" s="7" t="s">
        <v>3218</v>
      </c>
      <c r="B409" s="8" t="s">
        <v>3234</v>
      </c>
      <c r="C409" s="5" t="s">
        <v>3233</v>
      </c>
      <c r="D409" s="5" t="s">
        <v>458</v>
      </c>
      <c r="E409" s="5">
        <v>7</v>
      </c>
      <c r="F409" s="33">
        <v>1</v>
      </c>
      <c r="G409" s="37">
        <v>8</v>
      </c>
      <c r="H409" s="42"/>
      <c r="I409" s="3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  <c r="AR409" s="26"/>
      <c r="AS409" s="26"/>
      <c r="AT409" s="26"/>
      <c r="AU409" s="26"/>
      <c r="AV409" s="26"/>
      <c r="AW409" s="26"/>
      <c r="AX409" s="26"/>
      <c r="AY409" s="26"/>
      <c r="AZ409" s="26"/>
      <c r="BA409" s="26"/>
      <c r="BB409" s="26"/>
      <c r="BC409" s="26"/>
      <c r="BD409" s="26"/>
      <c r="BE409" s="26"/>
      <c r="BF409" s="26"/>
      <c r="BG409" s="26"/>
      <c r="BH409" s="26"/>
    </row>
    <row r="410" spans="1:60" x14ac:dyDescent="0.25">
      <c r="A410" s="7" t="s">
        <v>3218</v>
      </c>
      <c r="B410" s="8" t="s">
        <v>3219</v>
      </c>
      <c r="C410" s="5" t="s">
        <v>3220</v>
      </c>
      <c r="D410" s="5" t="s">
        <v>458</v>
      </c>
      <c r="E410" s="5">
        <v>7</v>
      </c>
      <c r="F410" s="33">
        <v>1</v>
      </c>
      <c r="G410" s="37">
        <v>13</v>
      </c>
      <c r="H410" s="42"/>
      <c r="I410" s="3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  <c r="AR410" s="26"/>
      <c r="AS410" s="26"/>
      <c r="AT410" s="26"/>
      <c r="AU410" s="26"/>
      <c r="AV410" s="26"/>
      <c r="AW410" s="26"/>
      <c r="AX410" s="26"/>
      <c r="AY410" s="26"/>
      <c r="AZ410" s="26"/>
      <c r="BA410" s="26"/>
      <c r="BB410" s="26"/>
      <c r="BC410" s="26"/>
      <c r="BD410" s="26"/>
      <c r="BE410" s="26"/>
      <c r="BF410" s="26"/>
      <c r="BG410" s="26"/>
      <c r="BH410" s="26"/>
    </row>
    <row r="411" spans="1:60" s="2" customFormat="1" x14ac:dyDescent="0.25">
      <c r="A411" s="7" t="s">
        <v>1588</v>
      </c>
      <c r="B411" s="8" t="s">
        <v>3209</v>
      </c>
      <c r="C411" s="5" t="s">
        <v>3210</v>
      </c>
      <c r="D411" s="5" t="s">
        <v>458</v>
      </c>
      <c r="E411" s="5">
        <v>5</v>
      </c>
      <c r="F411" s="33">
        <v>2</v>
      </c>
      <c r="G411" s="37">
        <v>14</v>
      </c>
      <c r="H411" s="42">
        <f>(F411*G411*0.45)/1.055</f>
        <v>11.943127962085308</v>
      </c>
      <c r="I411" s="34">
        <f>F411*G411*0.91</f>
        <v>25.48</v>
      </c>
    </row>
    <row r="412" spans="1:60" s="2" customFormat="1" x14ac:dyDescent="0.25">
      <c r="A412" s="1"/>
      <c r="B412" s="46" t="s">
        <v>3209</v>
      </c>
      <c r="C412"/>
      <c r="D412"/>
      <c r="E412"/>
      <c r="F412" s="34"/>
      <c r="G412" s="10"/>
      <c r="H412" s="43"/>
      <c r="I412" s="34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</row>
    <row r="413" spans="1:60" s="2" customFormat="1" x14ac:dyDescent="0.25">
      <c r="A413" s="3" t="s">
        <v>1588</v>
      </c>
      <c r="B413" s="4" t="s">
        <v>3205</v>
      </c>
      <c r="C413" s="2" t="s">
        <v>3206</v>
      </c>
      <c r="D413" s="2" t="s">
        <v>458</v>
      </c>
      <c r="E413" s="2">
        <v>5</v>
      </c>
      <c r="F413" s="32">
        <v>1</v>
      </c>
      <c r="G413" s="17">
        <v>12</v>
      </c>
      <c r="H413" s="41"/>
      <c r="I413" s="34">
        <f t="shared" ref="I413:I420" si="23">F413*G413*0.91</f>
        <v>10.92</v>
      </c>
      <c r="J413" s="5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</row>
    <row r="414" spans="1:60" s="2" customFormat="1" x14ac:dyDescent="0.25">
      <c r="A414" s="7" t="s">
        <v>1588</v>
      </c>
      <c r="B414" s="8" t="s">
        <v>3195</v>
      </c>
      <c r="C414" s="5" t="s">
        <v>3196</v>
      </c>
      <c r="D414" s="5" t="s">
        <v>458</v>
      </c>
      <c r="E414" s="5">
        <v>5</v>
      </c>
      <c r="F414" s="33">
        <v>1</v>
      </c>
      <c r="G414" s="37">
        <v>16</v>
      </c>
      <c r="H414" s="42">
        <f>(F414*G414*0.45)/1.055</f>
        <v>6.8246445497630335</v>
      </c>
      <c r="I414" s="34">
        <f t="shared" si="23"/>
        <v>14.56</v>
      </c>
    </row>
    <row r="415" spans="1:60" s="2" customFormat="1" x14ac:dyDescent="0.25">
      <c r="A415" s="7" t="s">
        <v>1588</v>
      </c>
      <c r="B415" s="8" t="s">
        <v>3199</v>
      </c>
      <c r="C415" s="5" t="s">
        <v>3200</v>
      </c>
      <c r="D415" s="5" t="s">
        <v>458</v>
      </c>
      <c r="E415" s="5">
        <v>5</v>
      </c>
      <c r="F415" s="33">
        <v>1</v>
      </c>
      <c r="G415" s="37">
        <v>13.5</v>
      </c>
      <c r="H415" s="42">
        <f>(F415*G415*0.45)/1.055</f>
        <v>5.75829383886256</v>
      </c>
      <c r="I415" s="34">
        <f t="shared" si="23"/>
        <v>12.285</v>
      </c>
    </row>
    <row r="416" spans="1:60" s="5" customFormat="1" x14ac:dyDescent="0.25">
      <c r="A416" s="7" t="s">
        <v>1588</v>
      </c>
      <c r="B416" s="8" t="s">
        <v>3203</v>
      </c>
      <c r="C416" s="5" t="s">
        <v>3204</v>
      </c>
      <c r="D416" s="5" t="s">
        <v>458</v>
      </c>
      <c r="E416" s="5">
        <v>5</v>
      </c>
      <c r="F416" s="33">
        <v>1</v>
      </c>
      <c r="G416" s="37">
        <v>12</v>
      </c>
      <c r="H416" s="42">
        <f>(F416*G416*0.45)/1.055</f>
        <v>5.1184834123222753</v>
      </c>
      <c r="I416" s="34">
        <f t="shared" si="23"/>
        <v>10.92</v>
      </c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</row>
    <row r="417" spans="1:60" s="5" customFormat="1" x14ac:dyDescent="0.25">
      <c r="A417" s="7" t="s">
        <v>1588</v>
      </c>
      <c r="B417" s="8" t="s">
        <v>3197</v>
      </c>
      <c r="C417" s="5" t="s">
        <v>3198</v>
      </c>
      <c r="D417" s="5" t="s">
        <v>458</v>
      </c>
      <c r="E417" s="5">
        <v>5</v>
      </c>
      <c r="F417" s="33">
        <v>1</v>
      </c>
      <c r="G417" s="37">
        <v>12.2</v>
      </c>
      <c r="H417" s="42">
        <f>(F417*G417*0.45)/1.055</f>
        <v>5.2037914691943135</v>
      </c>
      <c r="I417" s="34">
        <f t="shared" si="23"/>
        <v>11.102</v>
      </c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</row>
    <row r="418" spans="1:60" s="2" customFormat="1" x14ac:dyDescent="0.25">
      <c r="A418" s="3" t="s">
        <v>3403</v>
      </c>
      <c r="B418" s="4" t="s">
        <v>3404</v>
      </c>
      <c r="C418" s="2" t="s">
        <v>3405</v>
      </c>
      <c r="D418" s="2" t="s">
        <v>458</v>
      </c>
      <c r="E418" s="2">
        <v>10</v>
      </c>
      <c r="F418" s="32">
        <v>1</v>
      </c>
      <c r="G418" s="17">
        <v>12.8</v>
      </c>
      <c r="H418" s="41">
        <f>(F418*0.5)/1.055</f>
        <v>0.47393364928909953</v>
      </c>
      <c r="I418" s="34">
        <f t="shared" si="23"/>
        <v>11.648000000000001</v>
      </c>
      <c r="J418"/>
    </row>
    <row r="419" spans="1:60" s="2" customFormat="1" x14ac:dyDescent="0.25">
      <c r="A419" s="3" t="s">
        <v>3403</v>
      </c>
      <c r="B419" s="4" t="s">
        <v>3515</v>
      </c>
      <c r="C419" s="2" t="s">
        <v>3516</v>
      </c>
      <c r="D419" s="2" t="s">
        <v>458</v>
      </c>
      <c r="E419" s="2">
        <v>10</v>
      </c>
      <c r="F419" s="32">
        <v>1</v>
      </c>
      <c r="G419" s="17">
        <v>12.8</v>
      </c>
      <c r="H419" s="41">
        <f>(F419*0.5)/1.055</f>
        <v>0.47393364928909953</v>
      </c>
      <c r="I419" s="34">
        <f t="shared" si="23"/>
        <v>11.648000000000001</v>
      </c>
    </row>
    <row r="420" spans="1:60" s="2" customFormat="1" x14ac:dyDescent="0.25">
      <c r="A420" s="3" t="s">
        <v>918</v>
      </c>
      <c r="B420" s="4" t="s">
        <v>921</v>
      </c>
      <c r="C420" s="2" t="s">
        <v>922</v>
      </c>
      <c r="D420" s="2" t="s">
        <v>458</v>
      </c>
      <c r="E420" s="2">
        <v>5</v>
      </c>
      <c r="F420" s="32">
        <v>1</v>
      </c>
      <c r="G420" s="17">
        <v>12</v>
      </c>
      <c r="H420" s="41">
        <f>(F420*G420*0.25)/1.055</f>
        <v>2.8436018957345972</v>
      </c>
      <c r="I420" s="34">
        <f t="shared" si="23"/>
        <v>10.92</v>
      </c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</row>
    <row r="421" spans="1:60" s="23" customFormat="1" x14ac:dyDescent="0.25">
      <c r="A421" s="1"/>
      <c r="B421" s="46" t="s">
        <v>921</v>
      </c>
      <c r="C421"/>
      <c r="D421"/>
      <c r="E421"/>
      <c r="F421" s="34"/>
      <c r="G421" s="10"/>
      <c r="H421" s="43"/>
      <c r="I421" s="34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</row>
    <row r="422" spans="1:60" s="5" customFormat="1" x14ac:dyDescent="0.25">
      <c r="A422" s="3" t="s">
        <v>918</v>
      </c>
      <c r="B422" s="4" t="s">
        <v>926</v>
      </c>
      <c r="C422" s="2" t="s">
        <v>927</v>
      </c>
      <c r="D422" s="2" t="s">
        <v>458</v>
      </c>
      <c r="E422" s="2">
        <v>5</v>
      </c>
      <c r="F422" s="32">
        <v>4</v>
      </c>
      <c r="G422" s="17">
        <v>12</v>
      </c>
      <c r="H422" s="41">
        <f>(F422*G422*0.25)/1.055</f>
        <v>11.374407582938389</v>
      </c>
      <c r="I422" s="34">
        <f>F422*G422*0.91</f>
        <v>43.68</v>
      </c>
      <c r="K422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  <c r="AR422" s="24"/>
      <c r="AS422" s="24"/>
      <c r="AT422" s="24"/>
      <c r="AU422" s="24"/>
      <c r="AV422" s="24"/>
      <c r="AW422" s="24"/>
      <c r="AX422" s="24"/>
      <c r="AY422" s="24"/>
      <c r="AZ422" s="24"/>
      <c r="BA422" s="24"/>
      <c r="BB422" s="24"/>
      <c r="BC422" s="24"/>
      <c r="BD422" s="24"/>
      <c r="BE422" s="24"/>
      <c r="BF422" s="24"/>
      <c r="BG422" s="24"/>
      <c r="BH422" s="24"/>
    </row>
    <row r="423" spans="1:60" s="5" customFormat="1" x14ac:dyDescent="0.25">
      <c r="A423" s="1"/>
      <c r="B423" s="46" t="s">
        <v>926</v>
      </c>
      <c r="C423"/>
      <c r="D423"/>
      <c r="E423"/>
      <c r="F423" s="34"/>
      <c r="G423" s="10"/>
      <c r="H423" s="43"/>
      <c r="I423" s="34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</row>
    <row r="424" spans="1:60" s="5" customFormat="1" x14ac:dyDescent="0.25">
      <c r="A424" s="3" t="s">
        <v>918</v>
      </c>
      <c r="B424" s="4" t="s">
        <v>919</v>
      </c>
      <c r="C424" s="2" t="s">
        <v>920</v>
      </c>
      <c r="D424" s="2" t="s">
        <v>458</v>
      </c>
      <c r="E424" s="2">
        <v>5</v>
      </c>
      <c r="F424" s="32">
        <v>2</v>
      </c>
      <c r="G424" s="17">
        <v>12</v>
      </c>
      <c r="H424" s="41">
        <f>(F424*G424*0.25)/1.055</f>
        <v>5.6872037914691944</v>
      </c>
      <c r="I424" s="34">
        <f>F424*G424*0.91</f>
        <v>21.84</v>
      </c>
      <c r="K4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  <c r="AT424" s="24"/>
      <c r="AU424" s="24"/>
      <c r="AV424" s="24"/>
      <c r="AW424" s="24"/>
      <c r="AX424" s="24"/>
      <c r="AY424" s="24"/>
      <c r="AZ424" s="24"/>
      <c r="BA424" s="24"/>
      <c r="BB424" s="24"/>
      <c r="BC424" s="24"/>
      <c r="BD424" s="24"/>
      <c r="BE424" s="24"/>
      <c r="BF424" s="24"/>
      <c r="BG424" s="24"/>
      <c r="BH424" s="24"/>
    </row>
    <row r="425" spans="1:60" s="5" customFormat="1" x14ac:dyDescent="0.25">
      <c r="A425" s="1"/>
      <c r="B425" s="46" t="s">
        <v>919</v>
      </c>
      <c r="C425"/>
      <c r="D425"/>
      <c r="E425"/>
      <c r="F425" s="34"/>
      <c r="G425" s="10"/>
      <c r="H425" s="43"/>
      <c r="I425" s="34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</row>
    <row r="426" spans="1:60" s="5" customFormat="1" x14ac:dyDescent="0.25">
      <c r="A426" s="3" t="s">
        <v>3490</v>
      </c>
      <c r="B426" s="4" t="s">
        <v>3492</v>
      </c>
      <c r="C426" s="2" t="s">
        <v>3491</v>
      </c>
      <c r="D426" s="2" t="s">
        <v>807</v>
      </c>
      <c r="E426" s="2">
        <v>5</v>
      </c>
      <c r="F426" s="32">
        <v>1</v>
      </c>
      <c r="G426" s="17"/>
      <c r="H426" s="41"/>
      <c r="I426" s="34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</row>
    <row r="427" spans="1:60" s="5" customFormat="1" x14ac:dyDescent="0.25">
      <c r="A427" s="1"/>
      <c r="B427" s="46" t="s">
        <v>3492</v>
      </c>
      <c r="C427"/>
      <c r="D427"/>
      <c r="E427"/>
      <c r="F427" s="34"/>
      <c r="G427" s="10"/>
      <c r="H427" s="43"/>
      <c r="I427" s="34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</row>
    <row r="428" spans="1:60" s="5" customFormat="1" x14ac:dyDescent="0.25">
      <c r="A428" s="1" t="s">
        <v>1268</v>
      </c>
      <c r="B428" s="6" t="s">
        <v>1272</v>
      </c>
      <c r="C428" t="s">
        <v>1273</v>
      </c>
      <c r="D428" t="s">
        <v>425</v>
      </c>
      <c r="E428">
        <v>2</v>
      </c>
      <c r="F428" s="34">
        <v>1</v>
      </c>
      <c r="G428" s="10">
        <v>5.5</v>
      </c>
      <c r="H428" s="43">
        <f>(F428*G428*0.4)/1.055</f>
        <v>2.0853080568720381</v>
      </c>
      <c r="I428" s="34">
        <f>F428*G428*0.91</f>
        <v>5.0049999999999999</v>
      </c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</row>
    <row r="429" spans="1:60" s="5" customFormat="1" x14ac:dyDescent="0.25">
      <c r="A429" s="1" t="s">
        <v>1268</v>
      </c>
      <c r="B429" s="6" t="s">
        <v>1269</v>
      </c>
      <c r="C429" s="9">
        <v>123</v>
      </c>
      <c r="D429" s="9" t="s">
        <v>425</v>
      </c>
      <c r="E429" s="19">
        <v>2</v>
      </c>
      <c r="F429" s="34">
        <v>1</v>
      </c>
      <c r="G429" s="10">
        <v>6</v>
      </c>
      <c r="H429" s="43">
        <f>(F429*G429*0.4)/1.055</f>
        <v>2.2748815165876781</v>
      </c>
      <c r="I429" s="35"/>
      <c r="J429" s="24"/>
      <c r="K429" s="24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</row>
    <row r="430" spans="1:60" s="5" customFormat="1" x14ac:dyDescent="0.25">
      <c r="A430" s="1" t="s">
        <v>1268</v>
      </c>
      <c r="B430" s="6" t="s">
        <v>1270</v>
      </c>
      <c r="C430" t="s">
        <v>1271</v>
      </c>
      <c r="D430" t="s">
        <v>425</v>
      </c>
      <c r="E430">
        <v>2</v>
      </c>
      <c r="F430" s="34">
        <v>2</v>
      </c>
      <c r="G430" s="10">
        <v>6</v>
      </c>
      <c r="H430" s="43">
        <f>(F430*G430*0.4)/1.055</f>
        <v>4.5497630331753562</v>
      </c>
      <c r="I430" s="34">
        <f t="shared" ref="I430:I464" si="24">F430*G430*0.91</f>
        <v>10.92</v>
      </c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</row>
    <row r="431" spans="1:60" s="5" customFormat="1" x14ac:dyDescent="0.25">
      <c r="A431" s="1" t="s">
        <v>1268</v>
      </c>
      <c r="B431" s="6" t="s">
        <v>331</v>
      </c>
      <c r="C431" t="s">
        <v>332</v>
      </c>
      <c r="D431" t="s">
        <v>458</v>
      </c>
      <c r="E431">
        <v>7</v>
      </c>
      <c r="F431" s="34">
        <v>1</v>
      </c>
      <c r="G431" s="10">
        <v>10</v>
      </c>
      <c r="H431" s="43">
        <f>(F431*G431*0.4)/1.055</f>
        <v>3.7914691943127963</v>
      </c>
      <c r="I431" s="34">
        <f t="shared" si="24"/>
        <v>9.1</v>
      </c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</row>
    <row r="432" spans="1:60" s="5" customFormat="1" x14ac:dyDescent="0.25">
      <c r="A432" s="3" t="s">
        <v>1575</v>
      </c>
      <c r="B432" s="4" t="s">
        <v>1579</v>
      </c>
      <c r="C432" s="2" t="s">
        <v>1580</v>
      </c>
      <c r="D432" s="2" t="s">
        <v>458</v>
      </c>
      <c r="E432" s="2">
        <v>4</v>
      </c>
      <c r="F432" s="32">
        <v>1</v>
      </c>
      <c r="G432" s="17">
        <v>9.9</v>
      </c>
      <c r="H432" s="41">
        <f t="shared" ref="H432:H440" si="25">(F432*G432*0.25)/1.055</f>
        <v>2.3459715639810428</v>
      </c>
      <c r="I432" s="34">
        <f t="shared" si="24"/>
        <v>9.0090000000000003</v>
      </c>
      <c r="J432" s="2"/>
    </row>
    <row r="433" spans="1:60" s="5" customFormat="1" x14ac:dyDescent="0.25">
      <c r="A433" s="3" t="s">
        <v>1575</v>
      </c>
      <c r="B433" s="4" t="s">
        <v>1577</v>
      </c>
      <c r="C433" s="2" t="s">
        <v>1578</v>
      </c>
      <c r="D433" s="2" t="s">
        <v>458</v>
      </c>
      <c r="E433" s="2">
        <v>2</v>
      </c>
      <c r="F433" s="32">
        <v>2</v>
      </c>
      <c r="G433" s="17">
        <v>11.9</v>
      </c>
      <c r="H433" s="41">
        <f t="shared" si="25"/>
        <v>5.6398104265402846</v>
      </c>
      <c r="I433" s="34">
        <f t="shared" si="24"/>
        <v>21.658000000000001</v>
      </c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</row>
    <row r="434" spans="1:60" s="5" customFormat="1" x14ac:dyDescent="0.25">
      <c r="A434" s="3" t="s">
        <v>1575</v>
      </c>
      <c r="B434" s="4" t="s">
        <v>2948</v>
      </c>
      <c r="C434" s="2" t="s">
        <v>2949</v>
      </c>
      <c r="D434" s="2" t="s">
        <v>458</v>
      </c>
      <c r="E434" s="2">
        <v>6</v>
      </c>
      <c r="F434" s="32">
        <v>2</v>
      </c>
      <c r="G434" s="17">
        <v>19.899999999999999</v>
      </c>
      <c r="H434" s="41">
        <f t="shared" si="25"/>
        <v>9.4312796208530809</v>
      </c>
      <c r="I434" s="34">
        <f t="shared" si="24"/>
        <v>36.217999999999996</v>
      </c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</row>
    <row r="435" spans="1:60" s="5" customFormat="1" x14ac:dyDescent="0.25">
      <c r="A435" s="3" t="s">
        <v>1575</v>
      </c>
      <c r="B435" s="4" t="s">
        <v>993</v>
      </c>
      <c r="C435" s="2" t="s">
        <v>994</v>
      </c>
      <c r="D435" s="2" t="s">
        <v>458</v>
      </c>
      <c r="E435" s="2">
        <v>8</v>
      </c>
      <c r="F435" s="32">
        <v>3</v>
      </c>
      <c r="G435" s="17">
        <v>15</v>
      </c>
      <c r="H435" s="41">
        <f t="shared" si="25"/>
        <v>10.66350710900474</v>
      </c>
      <c r="I435" s="34">
        <f t="shared" si="24"/>
        <v>40.950000000000003</v>
      </c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</row>
    <row r="436" spans="1:60" s="48" customFormat="1" x14ac:dyDescent="0.25">
      <c r="A436" s="3" t="s">
        <v>1575</v>
      </c>
      <c r="B436" s="4" t="s">
        <v>3687</v>
      </c>
      <c r="C436" s="2" t="s">
        <v>3688</v>
      </c>
      <c r="D436" s="2" t="s">
        <v>458</v>
      </c>
      <c r="E436" s="2">
        <v>4</v>
      </c>
      <c r="F436" s="32">
        <v>1</v>
      </c>
      <c r="G436" s="17">
        <v>9.9499999999999993</v>
      </c>
      <c r="H436" s="41">
        <f t="shared" si="25"/>
        <v>2.3578199052132702</v>
      </c>
      <c r="I436" s="34">
        <f t="shared" si="24"/>
        <v>9.0544999999999991</v>
      </c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</row>
    <row r="437" spans="1:60" s="5" customFormat="1" x14ac:dyDescent="0.25">
      <c r="A437" s="3" t="s">
        <v>1575</v>
      </c>
      <c r="B437" s="4" t="s">
        <v>1005</v>
      </c>
      <c r="C437" s="2" t="s">
        <v>1006</v>
      </c>
      <c r="D437" s="2" t="s">
        <v>425</v>
      </c>
      <c r="E437" s="2">
        <v>5</v>
      </c>
      <c r="F437" s="32">
        <v>1</v>
      </c>
      <c r="G437" s="17">
        <v>18</v>
      </c>
      <c r="H437" s="41">
        <f t="shared" si="25"/>
        <v>4.2654028436018958</v>
      </c>
      <c r="I437" s="35">
        <f t="shared" si="24"/>
        <v>16.38</v>
      </c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</row>
    <row r="438" spans="1:60" s="5" customFormat="1" x14ac:dyDescent="0.25">
      <c r="A438" s="3" t="s">
        <v>1575</v>
      </c>
      <c r="B438" s="4" t="s">
        <v>995</v>
      </c>
      <c r="C438" s="2" t="s">
        <v>996</v>
      </c>
      <c r="D438" s="2" t="s">
        <v>458</v>
      </c>
      <c r="E438" s="2">
        <v>8</v>
      </c>
      <c r="F438" s="32">
        <v>2</v>
      </c>
      <c r="G438" s="17">
        <v>15</v>
      </c>
      <c r="H438" s="41">
        <f t="shared" si="25"/>
        <v>7.109004739336493</v>
      </c>
      <c r="I438" s="34">
        <f t="shared" si="24"/>
        <v>27.3</v>
      </c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</row>
    <row r="439" spans="1:60" s="5" customFormat="1" x14ac:dyDescent="0.25">
      <c r="A439" s="3" t="s">
        <v>1575</v>
      </c>
      <c r="B439" s="4" t="s">
        <v>997</v>
      </c>
      <c r="C439" s="2" t="s">
        <v>998</v>
      </c>
      <c r="D439" s="2" t="s">
        <v>458</v>
      </c>
      <c r="E439" s="2">
        <v>6</v>
      </c>
      <c r="F439" s="32">
        <v>8</v>
      </c>
      <c r="G439" s="17">
        <v>15</v>
      </c>
      <c r="H439" s="41">
        <f t="shared" si="25"/>
        <v>28.436018957345972</v>
      </c>
      <c r="I439" s="34">
        <f t="shared" si="24"/>
        <v>109.2</v>
      </c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</row>
    <row r="440" spans="1:60" s="5" customFormat="1" x14ac:dyDescent="0.25">
      <c r="A440" s="3" t="s">
        <v>1575</v>
      </c>
      <c r="B440" s="4" t="s">
        <v>2966</v>
      </c>
      <c r="C440" s="2" t="s">
        <v>2967</v>
      </c>
      <c r="D440" s="2" t="s">
        <v>458</v>
      </c>
      <c r="E440" s="2">
        <v>6</v>
      </c>
      <c r="F440" s="32">
        <v>4</v>
      </c>
      <c r="G440" s="17">
        <v>15</v>
      </c>
      <c r="H440" s="41">
        <f t="shared" si="25"/>
        <v>14.218009478672986</v>
      </c>
      <c r="I440" s="34">
        <f t="shared" si="24"/>
        <v>54.6</v>
      </c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</row>
    <row r="441" spans="1:60" s="5" customFormat="1" x14ac:dyDescent="0.25">
      <c r="A441" s="3" t="s">
        <v>1575</v>
      </c>
      <c r="B441" s="4" t="s">
        <v>4090</v>
      </c>
      <c r="C441" s="2" t="s">
        <v>4091</v>
      </c>
      <c r="D441" s="2" t="s">
        <v>458</v>
      </c>
      <c r="E441" s="2">
        <v>4</v>
      </c>
      <c r="F441" s="32">
        <v>1</v>
      </c>
      <c r="G441" s="17">
        <v>8</v>
      </c>
      <c r="H441" s="41"/>
      <c r="I441" s="34">
        <f t="shared" si="24"/>
        <v>7.28</v>
      </c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</row>
    <row r="442" spans="1:60" s="23" customFormat="1" x14ac:dyDescent="0.25">
      <c r="A442" s="3" t="s">
        <v>1575</v>
      </c>
      <c r="B442" s="4" t="s">
        <v>1102</v>
      </c>
      <c r="C442" s="2" t="s">
        <v>1103</v>
      </c>
      <c r="D442" s="2" t="s">
        <v>458</v>
      </c>
      <c r="E442" s="2">
        <v>3</v>
      </c>
      <c r="F442" s="32">
        <v>1</v>
      </c>
      <c r="G442" s="17">
        <v>5</v>
      </c>
      <c r="H442" s="41">
        <f>(F442*G442*0.25)/1.055</f>
        <v>1.1848341232227488</v>
      </c>
      <c r="I442" s="34">
        <f t="shared" si="24"/>
        <v>4.55</v>
      </c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</row>
    <row r="443" spans="1:60" s="5" customFormat="1" x14ac:dyDescent="0.25">
      <c r="A443" s="3" t="s">
        <v>1575</v>
      </c>
      <c r="B443" s="4" t="s">
        <v>1104</v>
      </c>
      <c r="C443" s="2" t="s">
        <v>1105</v>
      </c>
      <c r="D443" s="2" t="s">
        <v>425</v>
      </c>
      <c r="E443" s="2">
        <v>3</v>
      </c>
      <c r="F443" s="32">
        <v>1</v>
      </c>
      <c r="G443" s="17">
        <v>5</v>
      </c>
      <c r="H443" s="41">
        <f>(F443*G443*0.25)/1.055</f>
        <v>1.1848341232227488</v>
      </c>
      <c r="I443" s="34">
        <f t="shared" si="24"/>
        <v>4.55</v>
      </c>
    </row>
    <row r="444" spans="1:60" s="5" customFormat="1" x14ac:dyDescent="0.25">
      <c r="A444" s="3" t="s">
        <v>1575</v>
      </c>
      <c r="B444" s="4" t="s">
        <v>2960</v>
      </c>
      <c r="C444" s="2" t="s">
        <v>2961</v>
      </c>
      <c r="D444" s="2" t="s">
        <v>425</v>
      </c>
      <c r="E444" s="2">
        <v>5</v>
      </c>
      <c r="F444" s="32">
        <v>1</v>
      </c>
      <c r="G444" s="17">
        <v>15.9</v>
      </c>
      <c r="H444" s="41">
        <f>(F444*G444*0.25)/1.055</f>
        <v>3.7677725118483414</v>
      </c>
      <c r="I444" s="35">
        <f t="shared" si="24"/>
        <v>14.469000000000001</v>
      </c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</row>
    <row r="445" spans="1:60" s="5" customFormat="1" x14ac:dyDescent="0.25">
      <c r="A445" s="3" t="s">
        <v>1575</v>
      </c>
      <c r="B445" s="4" t="s">
        <v>2956</v>
      </c>
      <c r="C445" s="2" t="s">
        <v>2957</v>
      </c>
      <c r="D445" s="2" t="s">
        <v>582</v>
      </c>
      <c r="E445" s="2">
        <v>12</v>
      </c>
      <c r="F445" s="32">
        <v>1</v>
      </c>
      <c r="G445" s="17">
        <v>9.9499999999999993</v>
      </c>
      <c r="H445" s="41"/>
      <c r="I445" s="34">
        <f t="shared" si="24"/>
        <v>9.0544999999999991</v>
      </c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</row>
    <row r="446" spans="1:60" s="5" customFormat="1" x14ac:dyDescent="0.25">
      <c r="A446" s="3" t="s">
        <v>1575</v>
      </c>
      <c r="B446" s="4" t="s">
        <v>1106</v>
      </c>
      <c r="C446" s="2" t="s">
        <v>1107</v>
      </c>
      <c r="D446" s="2" t="s">
        <v>458</v>
      </c>
      <c r="E446" s="2">
        <v>3</v>
      </c>
      <c r="F446" s="32">
        <v>1</v>
      </c>
      <c r="G446" s="17">
        <v>7.9</v>
      </c>
      <c r="H446" s="41">
        <f t="shared" ref="H446:H451" si="26">(F446*G446*0.25)/1.055</f>
        <v>1.8720379146919433</v>
      </c>
      <c r="I446" s="34">
        <f t="shared" si="24"/>
        <v>7.1890000000000009</v>
      </c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</row>
    <row r="447" spans="1:60" s="5" customFormat="1" x14ac:dyDescent="0.25">
      <c r="A447" s="3" t="s">
        <v>1575</v>
      </c>
      <c r="B447" s="4" t="s">
        <v>1098</v>
      </c>
      <c r="C447" s="2" t="s">
        <v>1099</v>
      </c>
      <c r="D447" s="2" t="s">
        <v>425</v>
      </c>
      <c r="E447" s="2">
        <v>3</v>
      </c>
      <c r="F447" s="32">
        <v>1</v>
      </c>
      <c r="G447" s="17">
        <v>5</v>
      </c>
      <c r="H447" s="41">
        <f t="shared" si="26"/>
        <v>1.1848341232227488</v>
      </c>
      <c r="I447" s="34">
        <f t="shared" si="24"/>
        <v>4.55</v>
      </c>
      <c r="J447" s="2"/>
    </row>
    <row r="448" spans="1:60" s="5" customFormat="1" x14ac:dyDescent="0.25">
      <c r="A448" s="3" t="s">
        <v>1575</v>
      </c>
      <c r="B448" s="4" t="s">
        <v>1101</v>
      </c>
      <c r="C448" s="2" t="s">
        <v>1100</v>
      </c>
      <c r="D448" s="2" t="s">
        <v>458</v>
      </c>
      <c r="E448" s="2">
        <v>4</v>
      </c>
      <c r="F448" s="32">
        <v>1</v>
      </c>
      <c r="G448" s="17">
        <v>9.9</v>
      </c>
      <c r="H448" s="41">
        <f t="shared" si="26"/>
        <v>2.3459715639810428</v>
      </c>
      <c r="I448" s="34">
        <f t="shared" si="24"/>
        <v>9.0090000000000003</v>
      </c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</row>
    <row r="449" spans="1:60" s="5" customFormat="1" x14ac:dyDescent="0.25">
      <c r="A449" s="3" t="s">
        <v>1575</v>
      </c>
      <c r="B449" s="4" t="s">
        <v>1094</v>
      </c>
      <c r="C449" s="2" t="s">
        <v>1095</v>
      </c>
      <c r="D449" s="2" t="s">
        <v>458</v>
      </c>
      <c r="E449" s="2">
        <v>4</v>
      </c>
      <c r="F449" s="32">
        <v>2</v>
      </c>
      <c r="G449" s="17">
        <v>7.9</v>
      </c>
      <c r="H449" s="41">
        <f t="shared" si="26"/>
        <v>3.7440758293838865</v>
      </c>
      <c r="I449" s="34">
        <f t="shared" si="24"/>
        <v>14.378000000000002</v>
      </c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</row>
    <row r="450" spans="1:60" s="5" customFormat="1" x14ac:dyDescent="0.25">
      <c r="A450" s="3" t="s">
        <v>1575</v>
      </c>
      <c r="B450" s="4" t="s">
        <v>1096</v>
      </c>
      <c r="C450" s="2" t="s">
        <v>1097</v>
      </c>
      <c r="D450" s="2" t="s">
        <v>458</v>
      </c>
      <c r="E450" s="2">
        <v>4</v>
      </c>
      <c r="F450" s="32">
        <v>1</v>
      </c>
      <c r="G450" s="17">
        <v>7.5</v>
      </c>
      <c r="H450" s="41">
        <f t="shared" si="26"/>
        <v>1.7772511848341233</v>
      </c>
      <c r="I450" s="34">
        <f t="shared" si="24"/>
        <v>6.8250000000000002</v>
      </c>
      <c r="J450" s="2"/>
      <c r="K450" s="2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</row>
    <row r="451" spans="1:60" s="5" customFormat="1" x14ac:dyDescent="0.25">
      <c r="A451" s="3" t="s">
        <v>1575</v>
      </c>
      <c r="B451" s="4" t="s">
        <v>2964</v>
      </c>
      <c r="C451" s="2" t="s">
        <v>2965</v>
      </c>
      <c r="D451" s="2" t="s">
        <v>425</v>
      </c>
      <c r="E451" s="2">
        <v>5</v>
      </c>
      <c r="F451" s="32">
        <v>3</v>
      </c>
      <c r="G451" s="17">
        <v>14.9</v>
      </c>
      <c r="H451" s="41">
        <f t="shared" si="26"/>
        <v>10.592417061611375</v>
      </c>
      <c r="I451" s="34">
        <f t="shared" si="24"/>
        <v>40.677000000000007</v>
      </c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</row>
    <row r="452" spans="1:60" s="5" customFormat="1" x14ac:dyDescent="0.25">
      <c r="A452" s="3" t="s">
        <v>1575</v>
      </c>
      <c r="B452" s="4" t="s">
        <v>2962</v>
      </c>
      <c r="C452" s="2" t="s">
        <v>2963</v>
      </c>
      <c r="D452" s="2" t="s">
        <v>425</v>
      </c>
      <c r="E452" s="2">
        <v>5</v>
      </c>
      <c r="F452" s="32">
        <v>1</v>
      </c>
      <c r="G452" s="17">
        <v>17.899999999999999</v>
      </c>
      <c r="H452" s="41"/>
      <c r="I452" s="34">
        <f t="shared" si="24"/>
        <v>16.288999999999998</v>
      </c>
      <c r="J452" s="2"/>
    </row>
    <row r="453" spans="1:60" s="5" customFormat="1" x14ac:dyDescent="0.25">
      <c r="A453" s="3" t="s">
        <v>1575</v>
      </c>
      <c r="B453" s="4" t="s">
        <v>2952</v>
      </c>
      <c r="C453" s="2" t="s">
        <v>2953</v>
      </c>
      <c r="D453" s="2" t="s">
        <v>458</v>
      </c>
      <c r="E453" s="2">
        <v>8</v>
      </c>
      <c r="F453" s="32">
        <v>1</v>
      </c>
      <c r="G453" s="17">
        <v>18</v>
      </c>
      <c r="H453" s="41"/>
      <c r="I453" s="34">
        <f t="shared" si="24"/>
        <v>16.38</v>
      </c>
      <c r="J453" s="2"/>
    </row>
    <row r="454" spans="1:60" s="23" customFormat="1" x14ac:dyDescent="0.25">
      <c r="A454" s="3" t="s">
        <v>1575</v>
      </c>
      <c r="B454" s="4" t="s">
        <v>2958</v>
      </c>
      <c r="C454" s="2" t="s">
        <v>2959</v>
      </c>
      <c r="D454" s="2" t="s">
        <v>458</v>
      </c>
      <c r="E454" s="2">
        <v>8</v>
      </c>
      <c r="F454" s="32">
        <v>1</v>
      </c>
      <c r="G454" s="17">
        <v>14.9</v>
      </c>
      <c r="H454" s="41"/>
      <c r="I454" s="34">
        <f t="shared" si="24"/>
        <v>13.559000000000001</v>
      </c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</row>
    <row r="455" spans="1:60" s="23" customFormat="1" x14ac:dyDescent="0.25">
      <c r="A455" s="3" t="s">
        <v>1575</v>
      </c>
      <c r="B455" s="4" t="s">
        <v>3673</v>
      </c>
      <c r="C455" s="2" t="s">
        <v>3674</v>
      </c>
      <c r="D455" s="2" t="s">
        <v>458</v>
      </c>
      <c r="E455" s="2">
        <v>6</v>
      </c>
      <c r="F455" s="32">
        <v>1</v>
      </c>
      <c r="G455" s="17">
        <v>15</v>
      </c>
      <c r="H455" s="41">
        <f>(F455*G455*0.25)/1.055</f>
        <v>3.5545023696682465</v>
      </c>
      <c r="I455" s="34">
        <f t="shared" si="24"/>
        <v>13.65</v>
      </c>
      <c r="J455" s="5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</row>
    <row r="456" spans="1:60" s="2" customFormat="1" x14ac:dyDescent="0.25">
      <c r="A456" s="3" t="s">
        <v>1575</v>
      </c>
      <c r="B456" s="4" t="s">
        <v>3679</v>
      </c>
      <c r="C456" s="2" t="s">
        <v>3680</v>
      </c>
      <c r="D456" s="2" t="s">
        <v>458</v>
      </c>
      <c r="E456" s="2">
        <v>2</v>
      </c>
      <c r="F456" s="32">
        <v>1</v>
      </c>
      <c r="G456" s="17">
        <v>11.8</v>
      </c>
      <c r="H456" s="41">
        <f>(F456*G456*0.25)/1.055</f>
        <v>2.7962085308056874</v>
      </c>
      <c r="I456" s="34">
        <f t="shared" si="24"/>
        <v>10.738000000000001</v>
      </c>
      <c r="J456" s="5"/>
    </row>
    <row r="457" spans="1:60" s="2" customFormat="1" x14ac:dyDescent="0.25">
      <c r="A457" s="3" t="s">
        <v>1575</v>
      </c>
      <c r="B457" s="4" t="s">
        <v>3697</v>
      </c>
      <c r="C457" s="2" t="s">
        <v>3698</v>
      </c>
      <c r="D457" s="2" t="s">
        <v>425</v>
      </c>
      <c r="E457" s="2">
        <v>2</v>
      </c>
      <c r="F457" s="32">
        <v>2</v>
      </c>
      <c r="G457" s="17">
        <v>18</v>
      </c>
      <c r="H457" s="41">
        <f>(F457*G457*0.25)/1.055</f>
        <v>8.5308056872037916</v>
      </c>
      <c r="I457" s="34">
        <f t="shared" si="24"/>
        <v>32.76</v>
      </c>
    </row>
    <row r="458" spans="1:60" s="2" customFormat="1" x14ac:dyDescent="0.25">
      <c r="A458" s="3" t="s">
        <v>1575</v>
      </c>
      <c r="B458" s="4" t="s">
        <v>3677</v>
      </c>
      <c r="C458" s="2" t="s">
        <v>3678</v>
      </c>
      <c r="D458" s="2" t="s">
        <v>458</v>
      </c>
      <c r="E458" s="2">
        <v>2</v>
      </c>
      <c r="F458" s="32">
        <v>1</v>
      </c>
      <c r="G458" s="17">
        <v>5</v>
      </c>
      <c r="H458" s="41"/>
      <c r="I458" s="34">
        <f t="shared" si="24"/>
        <v>4.55</v>
      </c>
    </row>
    <row r="459" spans="1:60" s="2" customFormat="1" x14ac:dyDescent="0.25">
      <c r="A459" s="3" t="s">
        <v>1575</v>
      </c>
      <c r="B459" s="4" t="s">
        <v>3675</v>
      </c>
      <c r="C459" s="2" t="s">
        <v>3676</v>
      </c>
      <c r="D459" s="2" t="s">
        <v>458</v>
      </c>
      <c r="E459" s="2">
        <v>2</v>
      </c>
      <c r="F459" s="32">
        <v>1</v>
      </c>
      <c r="G459" s="17">
        <v>5</v>
      </c>
      <c r="H459" s="41"/>
      <c r="I459" s="34">
        <f t="shared" si="24"/>
        <v>4.55</v>
      </c>
    </row>
    <row r="460" spans="1:60" s="2" customFormat="1" x14ac:dyDescent="0.25">
      <c r="A460" s="3" t="s">
        <v>1575</v>
      </c>
      <c r="B460" s="4" t="s">
        <v>3683</v>
      </c>
      <c r="C460" s="2" t="s">
        <v>3684</v>
      </c>
      <c r="D460" s="2" t="s">
        <v>458</v>
      </c>
      <c r="E460" s="2">
        <v>3</v>
      </c>
      <c r="F460" s="32">
        <v>2</v>
      </c>
      <c r="G460" s="17">
        <v>10</v>
      </c>
      <c r="H460" s="41">
        <f>(F460*G460*0.25)/1.055</f>
        <v>4.7393364928909953</v>
      </c>
      <c r="I460" s="34">
        <f t="shared" si="24"/>
        <v>18.2</v>
      </c>
    </row>
    <row r="461" spans="1:60" s="2" customFormat="1" x14ac:dyDescent="0.25">
      <c r="A461" s="3" t="s">
        <v>1575</v>
      </c>
      <c r="B461" s="4" t="s">
        <v>3681</v>
      </c>
      <c r="C461" s="2" t="s">
        <v>3682</v>
      </c>
      <c r="D461" s="2" t="s">
        <v>458</v>
      </c>
      <c r="E461" s="2">
        <v>3</v>
      </c>
      <c r="F461" s="32">
        <v>2</v>
      </c>
      <c r="G461" s="17">
        <v>10</v>
      </c>
      <c r="H461" s="41">
        <f>(F461*G461*0.25)/1.055</f>
        <v>4.7393364928909953</v>
      </c>
      <c r="I461" s="34">
        <f t="shared" si="24"/>
        <v>18.2</v>
      </c>
    </row>
    <row r="462" spans="1:60" s="2" customFormat="1" x14ac:dyDescent="0.25">
      <c r="A462" s="3" t="s">
        <v>1575</v>
      </c>
      <c r="B462" s="4" t="s">
        <v>3685</v>
      </c>
      <c r="C462" s="2" t="s">
        <v>3686</v>
      </c>
      <c r="D462" s="2" t="s">
        <v>425</v>
      </c>
      <c r="E462" s="2">
        <v>2</v>
      </c>
      <c r="F462" s="32">
        <v>1</v>
      </c>
      <c r="G462" s="17">
        <v>10</v>
      </c>
      <c r="H462" s="41">
        <f>(F462*G462*0.25)/1.055</f>
        <v>2.3696682464454977</v>
      </c>
      <c r="I462" s="34">
        <f t="shared" si="24"/>
        <v>9.1</v>
      </c>
    </row>
    <row r="463" spans="1:60" s="2" customFormat="1" x14ac:dyDescent="0.25">
      <c r="A463" s="3" t="s">
        <v>1575</v>
      </c>
      <c r="B463" s="4" t="s">
        <v>3671</v>
      </c>
      <c r="C463" s="2" t="s">
        <v>3672</v>
      </c>
      <c r="D463" s="2" t="s">
        <v>458</v>
      </c>
      <c r="E463" s="2">
        <v>4</v>
      </c>
      <c r="F463" s="32">
        <v>1</v>
      </c>
      <c r="G463" s="17">
        <v>13.5</v>
      </c>
      <c r="H463" s="41">
        <f>(F463*G463*0.25)/1.055</f>
        <v>3.1990521327014219</v>
      </c>
      <c r="I463" s="35">
        <f t="shared" si="24"/>
        <v>12.285</v>
      </c>
      <c r="J463" s="23"/>
      <c r="K463" s="23"/>
    </row>
    <row r="464" spans="1:60" s="2" customFormat="1" x14ac:dyDescent="0.25">
      <c r="A464" s="21" t="s">
        <v>1293</v>
      </c>
      <c r="B464" s="22" t="s">
        <v>3436</v>
      </c>
      <c r="C464" s="23" t="s">
        <v>3437</v>
      </c>
      <c r="D464" s="23" t="s">
        <v>458</v>
      </c>
      <c r="E464" s="23">
        <v>5</v>
      </c>
      <c r="F464" s="31">
        <v>1</v>
      </c>
      <c r="G464" s="30">
        <v>4.99</v>
      </c>
      <c r="H464" s="40">
        <f>(F464*1.5)/1.055</f>
        <v>1.4218009478672986</v>
      </c>
      <c r="I464" s="34">
        <f t="shared" si="24"/>
        <v>4.5409000000000006</v>
      </c>
      <c r="J464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</row>
    <row r="465" spans="1:60" s="2" customFormat="1" x14ac:dyDescent="0.25">
      <c r="A465" s="1"/>
      <c r="B465" s="46" t="s">
        <v>3436</v>
      </c>
      <c r="C465"/>
      <c r="D465"/>
      <c r="E465"/>
      <c r="F465" s="34"/>
      <c r="G465" s="10"/>
      <c r="H465" s="43"/>
      <c r="I465" s="34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</row>
    <row r="466" spans="1:60" s="2" customFormat="1" x14ac:dyDescent="0.25">
      <c r="A466" s="21" t="s">
        <v>1293</v>
      </c>
      <c r="B466" s="22" t="s">
        <v>3438</v>
      </c>
      <c r="C466" s="23" t="s">
        <v>3439</v>
      </c>
      <c r="D466" s="23" t="s">
        <v>458</v>
      </c>
      <c r="E466" s="23">
        <v>5</v>
      </c>
      <c r="F466" s="31">
        <v>2</v>
      </c>
      <c r="G466" s="30">
        <v>4.99</v>
      </c>
      <c r="H466" s="40">
        <f>(F466*1.5)/1.055</f>
        <v>2.8436018957345972</v>
      </c>
      <c r="I466" s="34">
        <f>F466*G466*0.91</f>
        <v>9.0818000000000012</v>
      </c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</row>
    <row r="467" spans="1:60" s="2" customFormat="1" x14ac:dyDescent="0.25">
      <c r="A467" s="1"/>
      <c r="B467" s="46" t="s">
        <v>3438</v>
      </c>
      <c r="C467"/>
      <c r="D467"/>
      <c r="E467"/>
      <c r="F467" s="34"/>
      <c r="G467" s="10"/>
      <c r="H467" s="43"/>
      <c r="I467" s="34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</row>
    <row r="468" spans="1:60" s="2" customFormat="1" x14ac:dyDescent="0.25">
      <c r="A468" s="3" t="s">
        <v>3307</v>
      </c>
      <c r="B468" s="4" t="s">
        <v>3308</v>
      </c>
      <c r="C468" s="2" t="s">
        <v>3309</v>
      </c>
      <c r="D468" s="2" t="s">
        <v>1889</v>
      </c>
      <c r="E468" s="2">
        <v>9</v>
      </c>
      <c r="F468" s="32">
        <v>1</v>
      </c>
      <c r="G468" s="17">
        <v>5.99</v>
      </c>
      <c r="H468" s="41">
        <f>(F468*G468*0.25)/1.055</f>
        <v>1.4194312796208532</v>
      </c>
      <c r="I468" s="34">
        <f>F468*G468*0.91</f>
        <v>5.4509000000000007</v>
      </c>
      <c r="J468" s="5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</row>
    <row r="469" spans="1:60" s="2" customFormat="1" x14ac:dyDescent="0.25">
      <c r="A469" s="1"/>
      <c r="B469" s="46" t="s">
        <v>3308</v>
      </c>
      <c r="C469"/>
      <c r="D469"/>
      <c r="E469"/>
      <c r="F469" s="34"/>
      <c r="G469" s="10"/>
      <c r="H469" s="43"/>
      <c r="I469" s="34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</row>
    <row r="470" spans="1:60" s="2" customFormat="1" x14ac:dyDescent="0.25">
      <c r="A470" s="3" t="s">
        <v>3307</v>
      </c>
      <c r="B470" s="4" t="s">
        <v>3310</v>
      </c>
      <c r="C470" s="2" t="s">
        <v>1599</v>
      </c>
      <c r="D470" s="2" t="s">
        <v>1889</v>
      </c>
      <c r="E470" s="2">
        <v>9</v>
      </c>
      <c r="F470" s="32">
        <v>3</v>
      </c>
      <c r="G470" s="17">
        <v>5.99</v>
      </c>
      <c r="H470" s="41">
        <f>(F470*G470*0.25)/1.055</f>
        <v>4.2582938388625591</v>
      </c>
      <c r="I470" s="34">
        <f>F470*G470*0.91</f>
        <v>16.352699999999999</v>
      </c>
      <c r="J470" s="5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</row>
    <row r="471" spans="1:60" s="2" customFormat="1" x14ac:dyDescent="0.25">
      <c r="A471" s="1"/>
      <c r="B471" s="46" t="s">
        <v>3310</v>
      </c>
      <c r="C471"/>
      <c r="D471"/>
      <c r="E471"/>
      <c r="F471" s="34"/>
      <c r="G471" s="10"/>
      <c r="H471" s="43"/>
      <c r="I471" s="34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</row>
    <row r="472" spans="1:60" s="2" customFormat="1" x14ac:dyDescent="0.25">
      <c r="A472" s="3" t="s">
        <v>3307</v>
      </c>
      <c r="B472" s="4" t="s">
        <v>3315</v>
      </c>
      <c r="C472" s="2" t="s">
        <v>3316</v>
      </c>
      <c r="D472" s="2" t="s">
        <v>1889</v>
      </c>
      <c r="E472" s="2">
        <v>9</v>
      </c>
      <c r="F472" s="32">
        <v>1</v>
      </c>
      <c r="G472" s="17">
        <v>5.99</v>
      </c>
      <c r="H472" s="41">
        <f>(F472*G472*0.25)/1.055</f>
        <v>1.4194312796208532</v>
      </c>
      <c r="I472" s="34">
        <f>F472*G472*0.91</f>
        <v>5.4509000000000007</v>
      </c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</row>
    <row r="473" spans="1:60" s="2" customFormat="1" x14ac:dyDescent="0.25">
      <c r="A473" s="1"/>
      <c r="B473" s="46" t="s">
        <v>3315</v>
      </c>
      <c r="C473"/>
      <c r="D473"/>
      <c r="E473"/>
      <c r="F473" s="34"/>
      <c r="G473" s="10"/>
      <c r="H473" s="43"/>
      <c r="I473" s="34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</row>
    <row r="474" spans="1:60" s="2" customFormat="1" x14ac:dyDescent="0.25">
      <c r="A474" s="3" t="s">
        <v>3307</v>
      </c>
      <c r="B474" s="4" t="s">
        <v>3305</v>
      </c>
      <c r="C474" s="2" t="s">
        <v>3306</v>
      </c>
      <c r="D474" s="2" t="s">
        <v>1889</v>
      </c>
      <c r="E474" s="2">
        <v>9</v>
      </c>
      <c r="F474" s="32">
        <v>3</v>
      </c>
      <c r="G474" s="17">
        <v>5.99</v>
      </c>
      <c r="H474" s="41">
        <f>(F474*G474*0.25)/1.055</f>
        <v>4.2582938388625591</v>
      </c>
      <c r="I474" s="34">
        <f>F474*G474*0.91</f>
        <v>16.352699999999999</v>
      </c>
      <c r="J474" s="5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</row>
    <row r="475" spans="1:60" s="2" customFormat="1" x14ac:dyDescent="0.25">
      <c r="A475" s="1"/>
      <c r="B475" s="46" t="s">
        <v>3305</v>
      </c>
      <c r="C475"/>
      <c r="D475"/>
      <c r="E475"/>
      <c r="F475" s="34"/>
      <c r="G475" s="10"/>
      <c r="H475" s="43"/>
      <c r="I475" s="34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</row>
    <row r="476" spans="1:60" s="2" customFormat="1" x14ac:dyDescent="0.25">
      <c r="A476" s="3" t="s">
        <v>3307</v>
      </c>
      <c r="B476" s="4" t="s">
        <v>3311</v>
      </c>
      <c r="C476" s="2" t="s">
        <v>3312</v>
      </c>
      <c r="D476" s="2" t="s">
        <v>1889</v>
      </c>
      <c r="E476" s="2">
        <v>9</v>
      </c>
      <c r="F476" s="32">
        <v>1</v>
      </c>
      <c r="G476" s="17">
        <v>5.99</v>
      </c>
      <c r="H476" s="41">
        <f>(F476*G476*0.25)/1.055</f>
        <v>1.4194312796208532</v>
      </c>
      <c r="I476" s="34">
        <f>F476*G476*0.91</f>
        <v>5.4509000000000007</v>
      </c>
      <c r="J476" s="5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</row>
    <row r="477" spans="1:60" s="2" customFormat="1" x14ac:dyDescent="0.25">
      <c r="A477" s="1"/>
      <c r="B477" s="46" t="s">
        <v>3311</v>
      </c>
      <c r="C477"/>
      <c r="D477"/>
      <c r="E477"/>
      <c r="F477" s="34"/>
      <c r="G477" s="10"/>
      <c r="H477" s="43"/>
      <c r="I477" s="34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</row>
    <row r="478" spans="1:60" x14ac:dyDescent="0.25">
      <c r="A478" s="3" t="s">
        <v>3307</v>
      </c>
      <c r="B478" s="4" t="s">
        <v>3313</v>
      </c>
      <c r="C478" s="2" t="s">
        <v>3314</v>
      </c>
      <c r="D478" s="2" t="s">
        <v>1889</v>
      </c>
      <c r="E478" s="2">
        <v>9</v>
      </c>
      <c r="F478" s="32">
        <v>2</v>
      </c>
      <c r="G478" s="17">
        <v>5.99</v>
      </c>
      <c r="H478" s="41">
        <f>(F478*G478*0.25)/1.055</f>
        <v>2.8388625592417065</v>
      </c>
      <c r="I478" s="34">
        <f>F478*G478*0.91</f>
        <v>10.901800000000001</v>
      </c>
      <c r="J478" s="5"/>
    </row>
    <row r="479" spans="1:60" s="26" customFormat="1" x14ac:dyDescent="0.25">
      <c r="A479" s="1"/>
      <c r="B479" s="46" t="s">
        <v>3313</v>
      </c>
      <c r="C479"/>
      <c r="D479"/>
      <c r="E479"/>
      <c r="F479" s="34"/>
      <c r="G479" s="10"/>
      <c r="H479" s="43"/>
      <c r="I479" s="34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</row>
    <row r="480" spans="1:60" s="26" customFormat="1" x14ac:dyDescent="0.25">
      <c r="A480" s="1" t="s">
        <v>1230</v>
      </c>
      <c r="B480" s="6" t="s">
        <v>833</v>
      </c>
      <c r="C480" t="s">
        <v>834</v>
      </c>
      <c r="D480" t="s">
        <v>807</v>
      </c>
      <c r="E480">
        <v>3</v>
      </c>
      <c r="F480" s="34">
        <v>1</v>
      </c>
      <c r="G480" s="10">
        <v>16</v>
      </c>
      <c r="H480" s="43">
        <f>(F480*G480*0.45)/1.055</f>
        <v>6.8246445497630335</v>
      </c>
      <c r="I480" s="34">
        <f t="shared" ref="I480:I495" si="27">F480*G480*0.91</f>
        <v>14.56</v>
      </c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</row>
    <row r="481" spans="1:60" s="26" customFormat="1" x14ac:dyDescent="0.25">
      <c r="A481" s="1" t="s">
        <v>1230</v>
      </c>
      <c r="B481" s="6" t="s">
        <v>3509</v>
      </c>
      <c r="C481" t="s">
        <v>3510</v>
      </c>
      <c r="D481" t="s">
        <v>807</v>
      </c>
      <c r="E481">
        <v>5</v>
      </c>
      <c r="F481" s="34">
        <v>1</v>
      </c>
      <c r="G481" s="10">
        <v>7.5</v>
      </c>
      <c r="H481" s="43">
        <f>(F481*G481*0.45)/1.055</f>
        <v>3.1990521327014219</v>
      </c>
      <c r="I481" s="34">
        <f t="shared" si="27"/>
        <v>6.8250000000000002</v>
      </c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</row>
    <row r="482" spans="1:60" s="26" customFormat="1" x14ac:dyDescent="0.25">
      <c r="A482" s="1" t="s">
        <v>1230</v>
      </c>
      <c r="B482" s="6" t="s">
        <v>844</v>
      </c>
      <c r="C482" t="s">
        <v>845</v>
      </c>
      <c r="D482" t="s">
        <v>807</v>
      </c>
      <c r="E482">
        <v>6</v>
      </c>
      <c r="F482" s="34">
        <v>1</v>
      </c>
      <c r="G482" s="10">
        <v>18</v>
      </c>
      <c r="H482" s="43">
        <f>(F482*G482*0.45)/1.055</f>
        <v>7.6777251184834121</v>
      </c>
      <c r="I482" s="34">
        <f t="shared" si="27"/>
        <v>16.38</v>
      </c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</row>
    <row r="483" spans="1:60" s="24" customFormat="1" x14ac:dyDescent="0.25">
      <c r="A483" s="1" t="s">
        <v>1230</v>
      </c>
      <c r="B483" s="6" t="s">
        <v>846</v>
      </c>
      <c r="C483" t="s">
        <v>847</v>
      </c>
      <c r="D483" t="s">
        <v>807</v>
      </c>
      <c r="E483">
        <v>6</v>
      </c>
      <c r="F483" s="34">
        <v>1</v>
      </c>
      <c r="G483" s="10">
        <v>18</v>
      </c>
      <c r="H483" s="43"/>
      <c r="I483" s="34">
        <f t="shared" si="27"/>
        <v>16.38</v>
      </c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</row>
    <row r="484" spans="1:60" s="26" customFormat="1" x14ac:dyDescent="0.25">
      <c r="A484" s="7" t="s">
        <v>1230</v>
      </c>
      <c r="B484" s="8" t="s">
        <v>820</v>
      </c>
      <c r="C484" s="5" t="s">
        <v>1232</v>
      </c>
      <c r="D484" s="5" t="s">
        <v>807</v>
      </c>
      <c r="E484" s="5">
        <v>3</v>
      </c>
      <c r="F484" s="33">
        <v>1</v>
      </c>
      <c r="G484" s="37">
        <v>7</v>
      </c>
      <c r="H484" s="43"/>
      <c r="I484" s="34">
        <f t="shared" si="27"/>
        <v>6.37</v>
      </c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</row>
    <row r="485" spans="1:60" s="26" customFormat="1" x14ac:dyDescent="0.25">
      <c r="A485" s="1" t="s">
        <v>1230</v>
      </c>
      <c r="B485" s="6" t="s">
        <v>2713</v>
      </c>
      <c r="C485" t="s">
        <v>3508</v>
      </c>
      <c r="D485" t="s">
        <v>807</v>
      </c>
      <c r="E485">
        <v>3</v>
      </c>
      <c r="F485" s="34">
        <v>1</v>
      </c>
      <c r="G485" s="10">
        <v>7</v>
      </c>
      <c r="H485" s="43"/>
      <c r="I485" s="34">
        <f t="shared" si="27"/>
        <v>6.37</v>
      </c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</row>
    <row r="486" spans="1:60" s="26" customFormat="1" x14ac:dyDescent="0.25">
      <c r="A486" s="1" t="s">
        <v>1230</v>
      </c>
      <c r="B486" s="6" t="s">
        <v>835</v>
      </c>
      <c r="C486" t="s">
        <v>836</v>
      </c>
      <c r="D486" t="s">
        <v>807</v>
      </c>
      <c r="E486">
        <v>6</v>
      </c>
      <c r="F486" s="34">
        <v>1</v>
      </c>
      <c r="G486" s="10">
        <v>18</v>
      </c>
      <c r="H486" s="43">
        <f>(F486*G486*0.45)/1.055</f>
        <v>7.6777251184834121</v>
      </c>
      <c r="I486" s="34">
        <f t="shared" si="27"/>
        <v>16.38</v>
      </c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</row>
    <row r="487" spans="1:60" s="26" customFormat="1" x14ac:dyDescent="0.25">
      <c r="A487" s="1" t="s">
        <v>1230</v>
      </c>
      <c r="B487" s="6" t="s">
        <v>2717</v>
      </c>
      <c r="C487" t="s">
        <v>2718</v>
      </c>
      <c r="D487" t="s">
        <v>807</v>
      </c>
      <c r="E487">
        <v>9</v>
      </c>
      <c r="F487" s="34">
        <v>3</v>
      </c>
      <c r="G487" s="10">
        <v>24.5</v>
      </c>
      <c r="H487" s="43">
        <f>(F487*G487*0.45)/1.055</f>
        <v>31.350710900473938</v>
      </c>
      <c r="I487" s="34">
        <f t="shared" si="27"/>
        <v>66.885000000000005</v>
      </c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</row>
    <row r="488" spans="1:60" s="26" customFormat="1" x14ac:dyDescent="0.25">
      <c r="A488" s="1" t="s">
        <v>1230</v>
      </c>
      <c r="B488" s="6" t="s">
        <v>2698</v>
      </c>
      <c r="C488" t="s">
        <v>2699</v>
      </c>
      <c r="D488" t="s">
        <v>807</v>
      </c>
      <c r="E488">
        <v>9</v>
      </c>
      <c r="F488" s="34">
        <v>1</v>
      </c>
      <c r="G488" s="10">
        <v>18.5</v>
      </c>
      <c r="H488" s="43">
        <f>(F488*G488*0.45)/1.055</f>
        <v>7.8909952606635088</v>
      </c>
      <c r="I488" s="34">
        <f t="shared" si="27"/>
        <v>16.835000000000001</v>
      </c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</row>
    <row r="489" spans="1:60" s="26" customFormat="1" x14ac:dyDescent="0.25">
      <c r="A489" s="1" t="s">
        <v>1230</v>
      </c>
      <c r="B489" s="6" t="s">
        <v>2711</v>
      </c>
      <c r="C489" t="s">
        <v>3489</v>
      </c>
      <c r="D489" t="s">
        <v>807</v>
      </c>
      <c r="E489">
        <v>6</v>
      </c>
      <c r="F489" s="34">
        <v>1</v>
      </c>
      <c r="G489" s="10">
        <v>18</v>
      </c>
      <c r="H489" s="43"/>
      <c r="I489" s="34">
        <f t="shared" si="27"/>
        <v>16.38</v>
      </c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</row>
    <row r="490" spans="1:60" s="2" customFormat="1" x14ac:dyDescent="0.25">
      <c r="A490" s="1" t="s">
        <v>1230</v>
      </c>
      <c r="B490" s="6" t="s">
        <v>2702</v>
      </c>
      <c r="C490" t="s">
        <v>2703</v>
      </c>
      <c r="D490" t="s">
        <v>807</v>
      </c>
      <c r="E490">
        <v>9</v>
      </c>
      <c r="F490" s="34">
        <v>2</v>
      </c>
      <c r="G490" s="10">
        <v>18</v>
      </c>
      <c r="H490" s="43">
        <f>(F490*G490*0.45)/1.055</f>
        <v>15.355450236966824</v>
      </c>
      <c r="I490" s="34">
        <f t="shared" si="27"/>
        <v>32.76</v>
      </c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</row>
    <row r="491" spans="1:60" x14ac:dyDescent="0.25">
      <c r="A491" s="3" t="s">
        <v>2340</v>
      </c>
      <c r="B491" s="4" t="s">
        <v>2341</v>
      </c>
      <c r="C491" s="2" t="s">
        <v>2342</v>
      </c>
      <c r="D491" s="2" t="s">
        <v>458</v>
      </c>
      <c r="E491" s="2">
        <v>5</v>
      </c>
      <c r="F491" s="32">
        <v>2</v>
      </c>
      <c r="G491" s="17">
        <v>19</v>
      </c>
      <c r="H491" s="41"/>
      <c r="I491" s="34">
        <f t="shared" si="27"/>
        <v>34.58</v>
      </c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</row>
    <row r="492" spans="1:60" s="2" customFormat="1" x14ac:dyDescent="0.25">
      <c r="A492" s="7" t="s">
        <v>937</v>
      </c>
      <c r="B492" s="8" t="s">
        <v>1838</v>
      </c>
      <c r="C492" s="5" t="s">
        <v>1839</v>
      </c>
      <c r="D492" s="5" t="s">
        <v>458</v>
      </c>
      <c r="E492" s="5">
        <v>7</v>
      </c>
      <c r="F492" s="33">
        <v>1</v>
      </c>
      <c r="G492" s="37">
        <v>8.5</v>
      </c>
      <c r="H492" s="42">
        <f>(F492*G492*0.4)/1.055</f>
        <v>3.2227488151658772</v>
      </c>
      <c r="I492" s="34">
        <f t="shared" si="27"/>
        <v>7.7350000000000003</v>
      </c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</row>
    <row r="493" spans="1:60" s="2" customFormat="1" x14ac:dyDescent="0.25">
      <c r="A493" s="3" t="s">
        <v>1574</v>
      </c>
      <c r="B493" s="4" t="s">
        <v>3452</v>
      </c>
      <c r="C493" s="23" t="s">
        <v>3453</v>
      </c>
      <c r="D493" s="23" t="s">
        <v>807</v>
      </c>
      <c r="E493" s="23">
        <v>12</v>
      </c>
      <c r="F493" s="31">
        <v>2</v>
      </c>
      <c r="G493" s="30">
        <v>16</v>
      </c>
      <c r="H493" s="40"/>
      <c r="I493" s="34">
        <f t="shared" si="27"/>
        <v>29.12</v>
      </c>
      <c r="J493"/>
      <c r="K493"/>
    </row>
    <row r="494" spans="1:60" s="2" customFormat="1" x14ac:dyDescent="0.25">
      <c r="A494" s="3" t="s">
        <v>1574</v>
      </c>
      <c r="B494" s="4" t="s">
        <v>3454</v>
      </c>
      <c r="C494" s="23" t="s">
        <v>3455</v>
      </c>
      <c r="D494" s="23" t="s">
        <v>807</v>
      </c>
      <c r="E494" s="23">
        <v>12</v>
      </c>
      <c r="F494" s="31">
        <v>3</v>
      </c>
      <c r="G494" s="30">
        <v>16</v>
      </c>
      <c r="H494" s="40"/>
      <c r="I494" s="34">
        <f t="shared" si="27"/>
        <v>43.68</v>
      </c>
      <c r="J494" s="5"/>
      <c r="K494"/>
    </row>
    <row r="495" spans="1:60" s="2" customFormat="1" x14ac:dyDescent="0.25">
      <c r="A495" s="3" t="s">
        <v>1574</v>
      </c>
      <c r="B495" s="4" t="s">
        <v>3226</v>
      </c>
      <c r="C495" s="23" t="s">
        <v>3227</v>
      </c>
      <c r="D495" s="2" t="s">
        <v>458</v>
      </c>
      <c r="E495" s="23">
        <v>6</v>
      </c>
      <c r="F495" s="31">
        <v>1</v>
      </c>
      <c r="G495" s="30">
        <v>16</v>
      </c>
      <c r="H495" s="40"/>
      <c r="I495" s="34">
        <f t="shared" si="27"/>
        <v>14.56</v>
      </c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</row>
    <row r="496" spans="1:60" s="2" customFormat="1" x14ac:dyDescent="0.25">
      <c r="A496" s="1"/>
      <c r="B496" s="46" t="s">
        <v>3226</v>
      </c>
      <c r="C496"/>
      <c r="D496"/>
      <c r="E496"/>
      <c r="F496" s="34"/>
      <c r="G496" s="10"/>
      <c r="H496" s="43"/>
      <c r="I496" s="34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</row>
    <row r="497" spans="1:60" s="2" customFormat="1" x14ac:dyDescent="0.25">
      <c r="A497" s="3" t="s">
        <v>1574</v>
      </c>
      <c r="B497" s="4" t="s">
        <v>3228</v>
      </c>
      <c r="C497" s="23" t="s">
        <v>3229</v>
      </c>
      <c r="D497" s="23" t="s">
        <v>3230</v>
      </c>
      <c r="E497" s="23">
        <v>6</v>
      </c>
      <c r="F497" s="31">
        <v>1</v>
      </c>
      <c r="G497" s="30">
        <v>18</v>
      </c>
      <c r="H497" s="40"/>
      <c r="I497" s="34">
        <f>F497*G497*0.91</f>
        <v>16.38</v>
      </c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</row>
    <row r="498" spans="1:60" s="2" customFormat="1" x14ac:dyDescent="0.25">
      <c r="A498" s="3" t="s">
        <v>1574</v>
      </c>
      <c r="B498" s="4" t="s">
        <v>3496</v>
      </c>
      <c r="C498" s="23" t="s">
        <v>3497</v>
      </c>
      <c r="D498" s="23" t="s">
        <v>458</v>
      </c>
      <c r="E498" s="23">
        <v>11</v>
      </c>
      <c r="F498" s="31">
        <v>2</v>
      </c>
      <c r="G498" s="30">
        <v>6.5</v>
      </c>
      <c r="H498" s="40"/>
      <c r="I498" s="34">
        <f>F498*G498*0.91</f>
        <v>11.83</v>
      </c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</row>
    <row r="499" spans="1:60" x14ac:dyDescent="0.25">
      <c r="A499" s="3" t="s">
        <v>1574</v>
      </c>
      <c r="B499" s="4" t="s">
        <v>3458</v>
      </c>
      <c r="C499" s="23" t="s">
        <v>3459</v>
      </c>
      <c r="D499" s="23" t="s">
        <v>807</v>
      </c>
      <c r="E499" s="23">
        <v>12</v>
      </c>
      <c r="F499" s="31">
        <v>1</v>
      </c>
      <c r="G499" s="30">
        <v>6.9</v>
      </c>
      <c r="H499" s="40"/>
      <c r="I499" s="34">
        <f>F499*G499*0.91</f>
        <v>6.2790000000000008</v>
      </c>
      <c r="J499" s="2"/>
    </row>
    <row r="500" spans="1:60" s="2" customFormat="1" x14ac:dyDescent="0.25">
      <c r="A500" s="3" t="s">
        <v>1574</v>
      </c>
      <c r="B500" s="4" t="s">
        <v>3456</v>
      </c>
      <c r="C500" s="23" t="s">
        <v>3457</v>
      </c>
      <c r="D500" s="23" t="s">
        <v>807</v>
      </c>
      <c r="E500" s="23">
        <v>12</v>
      </c>
      <c r="F500" s="31">
        <v>3</v>
      </c>
      <c r="G500" s="30">
        <v>16</v>
      </c>
      <c r="H500" s="40"/>
      <c r="I500" s="34">
        <f>F500*G500*0.91</f>
        <v>43.68</v>
      </c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</row>
    <row r="501" spans="1:60" s="2" customFormat="1" x14ac:dyDescent="0.25">
      <c r="A501" s="3" t="s">
        <v>1124</v>
      </c>
      <c r="B501" s="4" t="s">
        <v>1125</v>
      </c>
      <c r="C501" s="2" t="s">
        <v>1126</v>
      </c>
      <c r="D501" s="2" t="s">
        <v>425</v>
      </c>
      <c r="E501" s="2">
        <v>7</v>
      </c>
      <c r="F501" s="32">
        <v>3</v>
      </c>
      <c r="G501" s="17">
        <v>8.9</v>
      </c>
      <c r="H501" s="41">
        <f>(F501*G501*0.25)/1.055</f>
        <v>6.3270142180094799</v>
      </c>
      <c r="I501" s="34">
        <f>F501*G501*0.91</f>
        <v>24.297000000000004</v>
      </c>
      <c r="J501" s="5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23"/>
      <c r="BC501" s="23"/>
      <c r="BD501" s="23"/>
      <c r="BE501" s="23"/>
      <c r="BF501" s="23"/>
      <c r="BG501" s="23"/>
      <c r="BH501" s="23"/>
    </row>
    <row r="502" spans="1:60" s="2" customFormat="1" x14ac:dyDescent="0.25">
      <c r="A502" s="1"/>
      <c r="B502" s="46" t="s">
        <v>1125</v>
      </c>
      <c r="C502"/>
      <c r="D502"/>
      <c r="E502"/>
      <c r="F502" s="34"/>
      <c r="G502" s="10"/>
      <c r="H502" s="43"/>
      <c r="I502" s="34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</row>
    <row r="503" spans="1:60" s="5" customFormat="1" x14ac:dyDescent="0.25">
      <c r="A503" s="1" t="s">
        <v>1315</v>
      </c>
      <c r="B503" s="8" t="s">
        <v>2371</v>
      </c>
      <c r="C503" s="5" t="s">
        <v>2372</v>
      </c>
      <c r="D503" s="5" t="s">
        <v>473</v>
      </c>
      <c r="E503" s="5">
        <v>7</v>
      </c>
      <c r="F503" s="33">
        <v>1</v>
      </c>
      <c r="G503" s="37">
        <v>6.25</v>
      </c>
      <c r="H503" s="43">
        <f>(F503*G503*0.5)/1.055</f>
        <v>2.9620853080568721</v>
      </c>
      <c r="I503" s="34">
        <f>F503*G503*0.91</f>
        <v>5.6875</v>
      </c>
      <c r="J503" s="2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</row>
    <row r="504" spans="1:60" s="5" customFormat="1" x14ac:dyDescent="0.25">
      <c r="A504" s="21" t="s">
        <v>591</v>
      </c>
      <c r="B504" s="22" t="s">
        <v>3640</v>
      </c>
      <c r="C504" s="23" t="s">
        <v>3641</v>
      </c>
      <c r="D504" s="23" t="s">
        <v>458</v>
      </c>
      <c r="E504" s="23">
        <v>10</v>
      </c>
      <c r="F504" s="31">
        <v>1</v>
      </c>
      <c r="G504" s="30">
        <v>19.899999999999999</v>
      </c>
      <c r="H504" s="40">
        <f>(F504*G504*0.25)/1.055</f>
        <v>4.7156398104265405</v>
      </c>
      <c r="I504" s="34">
        <f>F504*G504*0.91</f>
        <v>18.108999999999998</v>
      </c>
      <c r="J504" s="2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</row>
    <row r="505" spans="1:60" x14ac:dyDescent="0.25">
      <c r="A505" s="1"/>
      <c r="B505" s="46" t="s">
        <v>3640</v>
      </c>
      <c r="F505" s="34"/>
      <c r="H505" s="43"/>
      <c r="I505" s="34"/>
    </row>
    <row r="506" spans="1:60" s="5" customFormat="1" x14ac:dyDescent="0.25">
      <c r="A506" s="3" t="s">
        <v>1138</v>
      </c>
      <c r="B506" s="4" t="s">
        <v>1166</v>
      </c>
      <c r="C506" s="2" t="s">
        <v>1464</v>
      </c>
      <c r="D506" s="2" t="s">
        <v>458</v>
      </c>
      <c r="E506" s="2">
        <v>4</v>
      </c>
      <c r="F506" s="32">
        <v>35</v>
      </c>
      <c r="G506" s="17">
        <v>4.95</v>
      </c>
      <c r="H506" s="41">
        <f>(F506*1)/1.055</f>
        <v>33.175355450236971</v>
      </c>
      <c r="I506" s="34">
        <f>F506*G506*0.91</f>
        <v>157.6575</v>
      </c>
      <c r="J506" s="26"/>
      <c r="K506" s="2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</row>
    <row r="507" spans="1:60" s="23" customFormat="1" x14ac:dyDescent="0.25">
      <c r="A507" s="1" t="s">
        <v>1138</v>
      </c>
      <c r="B507" s="6" t="s">
        <v>1655</v>
      </c>
      <c r="C507" t="s">
        <v>1656</v>
      </c>
      <c r="D507" t="s">
        <v>425</v>
      </c>
      <c r="E507">
        <v>15</v>
      </c>
      <c r="F507" s="34">
        <v>2</v>
      </c>
      <c r="G507" s="10">
        <v>14.95</v>
      </c>
      <c r="H507" s="43">
        <f>(F507*G507*0.25)/1.055</f>
        <v>7.0853080568720381</v>
      </c>
      <c r="I507" s="34">
        <f>F507*G507*0.91</f>
        <v>27.209</v>
      </c>
      <c r="J507" s="26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</row>
    <row r="508" spans="1:60" s="5" customFormat="1" x14ac:dyDescent="0.25">
      <c r="A508" s="1"/>
      <c r="B508" s="46" t="s">
        <v>1655</v>
      </c>
      <c r="C508"/>
      <c r="D508"/>
      <c r="E508"/>
      <c r="F508" s="34"/>
      <c r="G508" s="10"/>
      <c r="H508" s="43"/>
      <c r="I508" s="34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</row>
    <row r="509" spans="1:60" s="5" customFormat="1" x14ac:dyDescent="0.25">
      <c r="A509" s="1" t="s">
        <v>1138</v>
      </c>
      <c r="B509" s="6" t="s">
        <v>1643</v>
      </c>
      <c r="C509" t="s">
        <v>1644</v>
      </c>
      <c r="D509" t="s">
        <v>425</v>
      </c>
      <c r="E509">
        <v>15</v>
      </c>
      <c r="F509" s="34">
        <v>2</v>
      </c>
      <c r="G509" s="10">
        <v>14.95</v>
      </c>
      <c r="H509" s="43">
        <f>(F509*G509*0.58*0.91)/1.055</f>
        <v>14.958502369668247</v>
      </c>
      <c r="I509" s="34">
        <f>F509*G509*0.91</f>
        <v>27.209</v>
      </c>
      <c r="J509" s="26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</row>
    <row r="510" spans="1:60" s="5" customFormat="1" x14ac:dyDescent="0.25">
      <c r="A510" s="1"/>
      <c r="B510" s="46" t="s">
        <v>1643</v>
      </c>
      <c r="C510"/>
      <c r="D510"/>
      <c r="E510"/>
      <c r="F510" s="34"/>
      <c r="G510" s="10"/>
      <c r="H510" s="43"/>
      <c r="I510" s="34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</row>
    <row r="511" spans="1:60" s="5" customFormat="1" x14ac:dyDescent="0.25">
      <c r="A511" s="1" t="s">
        <v>1138</v>
      </c>
      <c r="B511" s="6" t="s">
        <v>2299</v>
      </c>
      <c r="C511" t="s">
        <v>2300</v>
      </c>
      <c r="D511" t="s">
        <v>425</v>
      </c>
      <c r="E511">
        <v>8</v>
      </c>
      <c r="F511" s="34">
        <v>2</v>
      </c>
      <c r="G511" s="10">
        <v>14.95</v>
      </c>
      <c r="H511" s="43">
        <f>(F511*G511*0.25)/1.055</f>
        <v>7.0853080568720381</v>
      </c>
      <c r="I511" s="34">
        <f t="shared" ref="I511:I517" si="28">F511*G511*0.91</f>
        <v>27.209</v>
      </c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</row>
    <row r="512" spans="1:60" s="5" customFormat="1" x14ac:dyDescent="0.25">
      <c r="A512" s="1" t="s">
        <v>1138</v>
      </c>
      <c r="B512" s="6" t="s">
        <v>1637</v>
      </c>
      <c r="C512" t="s">
        <v>1638</v>
      </c>
      <c r="D512" t="s">
        <v>425</v>
      </c>
      <c r="E512">
        <v>8</v>
      </c>
      <c r="F512" s="34">
        <v>1</v>
      </c>
      <c r="G512" s="10">
        <v>14.95</v>
      </c>
      <c r="H512" s="43">
        <f>(F512*G512*0.58*0.91)/1.055</f>
        <v>7.4792511848341237</v>
      </c>
      <c r="I512" s="34">
        <f t="shared" si="28"/>
        <v>13.6045</v>
      </c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</row>
    <row r="513" spans="1:60" s="5" customFormat="1" x14ac:dyDescent="0.25">
      <c r="A513" s="1" t="s">
        <v>1138</v>
      </c>
      <c r="B513" s="6" t="s">
        <v>1647</v>
      </c>
      <c r="C513" t="s">
        <v>1648</v>
      </c>
      <c r="D513" t="s">
        <v>425</v>
      </c>
      <c r="E513">
        <v>15</v>
      </c>
      <c r="F513" s="34">
        <v>2</v>
      </c>
      <c r="G513" s="10">
        <v>9</v>
      </c>
      <c r="H513" s="43">
        <f>(F513*G513*0.58*0.91)/1.055</f>
        <v>9.0051184834123212</v>
      </c>
      <c r="I513" s="34">
        <f t="shared" si="28"/>
        <v>16.38</v>
      </c>
      <c r="J513" s="26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</row>
    <row r="514" spans="1:60" s="48" customFormat="1" x14ac:dyDescent="0.25">
      <c r="A514" s="1" t="s">
        <v>1138</v>
      </c>
      <c r="B514" s="6" t="s">
        <v>1651</v>
      </c>
      <c r="C514" t="s">
        <v>1652</v>
      </c>
      <c r="D514" t="s">
        <v>425</v>
      </c>
      <c r="E514">
        <v>15</v>
      </c>
      <c r="F514" s="34">
        <v>2</v>
      </c>
      <c r="G514" s="10">
        <v>29.95</v>
      </c>
      <c r="H514" s="43">
        <f>(F514*G514*0.58*0.91)/1.055</f>
        <v>29.96703317535545</v>
      </c>
      <c r="I514" s="34">
        <f t="shared" si="28"/>
        <v>54.509</v>
      </c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</row>
    <row r="515" spans="1:60" s="5" customFormat="1" x14ac:dyDescent="0.25">
      <c r="A515" s="1" t="s">
        <v>1138</v>
      </c>
      <c r="B515" s="6" t="s">
        <v>3061</v>
      </c>
      <c r="C515" t="s">
        <v>3062</v>
      </c>
      <c r="D515" t="s">
        <v>458</v>
      </c>
      <c r="E515">
        <v>4</v>
      </c>
      <c r="F515" s="34">
        <v>1</v>
      </c>
      <c r="G515" s="10">
        <v>9.9499999999999993</v>
      </c>
      <c r="H515" s="43">
        <f>(F515*G515*0.4)/1.055</f>
        <v>3.7725118483412325</v>
      </c>
      <c r="I515" s="34">
        <f t="shared" si="28"/>
        <v>9.0544999999999991</v>
      </c>
      <c r="J515" s="2"/>
    </row>
    <row r="516" spans="1:60" s="48" customFormat="1" x14ac:dyDescent="0.25">
      <c r="A516" s="1" t="s">
        <v>1138</v>
      </c>
      <c r="B516" s="6" t="s">
        <v>2287</v>
      </c>
      <c r="C516" t="s">
        <v>2288</v>
      </c>
      <c r="D516" t="s">
        <v>425</v>
      </c>
      <c r="E516">
        <v>7</v>
      </c>
      <c r="F516" s="34">
        <v>1</v>
      </c>
      <c r="G516" s="10">
        <v>9.99</v>
      </c>
      <c r="H516" s="43">
        <f>(F516*G516*0.4)/1.055</f>
        <v>3.7876777251184839</v>
      </c>
      <c r="I516" s="34">
        <f t="shared" si="28"/>
        <v>9.0909000000000013</v>
      </c>
      <c r="J516" s="5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</row>
    <row r="517" spans="1:60" s="48" customFormat="1" x14ac:dyDescent="0.25">
      <c r="A517" s="3" t="s">
        <v>1138</v>
      </c>
      <c r="B517" s="4" t="s">
        <v>2315</v>
      </c>
      <c r="C517" s="2" t="s">
        <v>2316</v>
      </c>
      <c r="D517" s="2" t="s">
        <v>458</v>
      </c>
      <c r="E517" s="2">
        <v>9</v>
      </c>
      <c r="F517" s="32">
        <v>2</v>
      </c>
      <c r="G517" s="17">
        <v>9.9499999999999993</v>
      </c>
      <c r="H517" s="41">
        <f>(F517*2)/1.055</f>
        <v>3.7914691943127963</v>
      </c>
      <c r="I517" s="34">
        <f t="shared" si="28"/>
        <v>18.108999999999998</v>
      </c>
      <c r="J517" s="5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</row>
    <row r="518" spans="1:60" x14ac:dyDescent="0.25">
      <c r="A518" s="1"/>
      <c r="B518" s="46" t="s">
        <v>2315</v>
      </c>
      <c r="F518" s="34"/>
      <c r="H518" s="43"/>
      <c r="I518" s="34"/>
    </row>
    <row r="519" spans="1:60" s="5" customFormat="1" x14ac:dyDescent="0.25">
      <c r="A519" s="1" t="s">
        <v>1138</v>
      </c>
      <c r="B519" s="6" t="s">
        <v>1141</v>
      </c>
      <c r="C519" t="s">
        <v>1142</v>
      </c>
      <c r="D519" t="s">
        <v>458</v>
      </c>
      <c r="E519">
        <v>4</v>
      </c>
      <c r="F519" s="34">
        <v>1</v>
      </c>
      <c r="G519" s="10">
        <v>7.9</v>
      </c>
      <c r="H519" s="43">
        <f>(F519*G519*0.52)/1.055</f>
        <v>3.8938388625592424</v>
      </c>
      <c r="I519" s="34">
        <f t="shared" ref="I519:I558" si="29">F519*G519*0.91</f>
        <v>7.1890000000000009</v>
      </c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</row>
    <row r="520" spans="1:60" s="5" customFormat="1" x14ac:dyDescent="0.25">
      <c r="A520" s="3" t="s">
        <v>1138</v>
      </c>
      <c r="B520" s="22" t="s">
        <v>2317</v>
      </c>
      <c r="C520" s="23" t="s">
        <v>2318</v>
      </c>
      <c r="D520" s="23" t="s">
        <v>458</v>
      </c>
      <c r="E520" s="23">
        <v>3</v>
      </c>
      <c r="F520" s="31">
        <v>3</v>
      </c>
      <c r="G520" s="30">
        <v>9.9499999999999993</v>
      </c>
      <c r="H520" s="41">
        <f>(F520*G520*0.25)/1.055</f>
        <v>7.0734597156398102</v>
      </c>
      <c r="I520" s="34">
        <f t="shared" si="29"/>
        <v>27.163499999999999</v>
      </c>
      <c r="J520" s="2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</row>
    <row r="521" spans="1:60" s="5" customFormat="1" x14ac:dyDescent="0.25">
      <c r="A521" s="1" t="s">
        <v>1138</v>
      </c>
      <c r="B521" s="6" t="s">
        <v>1143</v>
      </c>
      <c r="C521" t="s">
        <v>1144</v>
      </c>
      <c r="D521" t="s">
        <v>458</v>
      </c>
      <c r="E521">
        <v>5</v>
      </c>
      <c r="F521" s="34">
        <v>2</v>
      </c>
      <c r="G521" s="10">
        <v>9.9499999999999993</v>
      </c>
      <c r="H521" s="43">
        <f>(F521*G521*0.52)/1.055</f>
        <v>9.8085308056872034</v>
      </c>
      <c r="I521" s="34">
        <f t="shared" si="29"/>
        <v>18.108999999999998</v>
      </c>
      <c r="J521" s="2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</row>
    <row r="522" spans="1:60" s="5" customFormat="1" x14ac:dyDescent="0.25">
      <c r="A522" s="1" t="s">
        <v>1138</v>
      </c>
      <c r="B522" s="6" t="s">
        <v>1653</v>
      </c>
      <c r="C522" t="s">
        <v>2314</v>
      </c>
      <c r="D522" t="s">
        <v>425</v>
      </c>
      <c r="E522">
        <v>15</v>
      </c>
      <c r="F522" s="34">
        <v>2</v>
      </c>
      <c r="G522" s="10">
        <v>29.95</v>
      </c>
      <c r="H522" s="43">
        <f>(F522*G522*0.58*0.91)/1.055</f>
        <v>29.96703317535545</v>
      </c>
      <c r="I522" s="34">
        <f t="shared" si="29"/>
        <v>54.509</v>
      </c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</row>
    <row r="523" spans="1:60" s="5" customFormat="1" x14ac:dyDescent="0.25">
      <c r="A523" s="1" t="s">
        <v>1138</v>
      </c>
      <c r="B523" s="6" t="s">
        <v>1480</v>
      </c>
      <c r="C523" t="s">
        <v>21</v>
      </c>
      <c r="D523" t="s">
        <v>458</v>
      </c>
      <c r="E523">
        <v>3</v>
      </c>
      <c r="F523" s="34">
        <v>1</v>
      </c>
      <c r="G523" s="10">
        <v>9.9499999999999993</v>
      </c>
      <c r="H523" s="43">
        <f>(F523*G523*0.52)/1.055</f>
        <v>4.9042654028436017</v>
      </c>
      <c r="I523" s="34">
        <f t="shared" si="29"/>
        <v>9.0544999999999991</v>
      </c>
      <c r="J523"/>
    </row>
    <row r="524" spans="1:60" s="5" customFormat="1" x14ac:dyDescent="0.25">
      <c r="A524" s="1" t="s">
        <v>1138</v>
      </c>
      <c r="B524" s="6" t="s">
        <v>1473</v>
      </c>
      <c r="C524" s="5" t="s">
        <v>1472</v>
      </c>
      <c r="D524" s="5" t="s">
        <v>458</v>
      </c>
      <c r="E524" s="5">
        <v>3</v>
      </c>
      <c r="F524" s="34">
        <v>1</v>
      </c>
      <c r="G524" s="10">
        <v>9.9499999999999993</v>
      </c>
      <c r="H524" s="43">
        <f>(F524*G524*0.52)/1.055</f>
        <v>4.9042654028436017</v>
      </c>
      <c r="I524" s="34">
        <f t="shared" si="29"/>
        <v>9.0544999999999991</v>
      </c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</row>
    <row r="525" spans="1:60" s="5" customFormat="1" x14ac:dyDescent="0.25">
      <c r="A525" s="3" t="s">
        <v>1138</v>
      </c>
      <c r="B525" s="4" t="s">
        <v>989</v>
      </c>
      <c r="C525" s="2" t="s">
        <v>990</v>
      </c>
      <c r="D525" s="2" t="s">
        <v>458</v>
      </c>
      <c r="E525" s="2">
        <v>4</v>
      </c>
      <c r="F525" s="32">
        <v>1</v>
      </c>
      <c r="G525" s="17">
        <v>7.9</v>
      </c>
      <c r="H525" s="41">
        <f>(F525*2)/1.055</f>
        <v>1.8957345971563981</v>
      </c>
      <c r="I525" s="34">
        <f t="shared" si="29"/>
        <v>7.1890000000000009</v>
      </c>
      <c r="J525" s="2"/>
    </row>
    <row r="526" spans="1:60" s="5" customFormat="1" x14ac:dyDescent="0.25">
      <c r="A526" s="3" t="s">
        <v>1138</v>
      </c>
      <c r="B526" s="4" t="s">
        <v>1471</v>
      </c>
      <c r="C526" s="2" t="s">
        <v>1470</v>
      </c>
      <c r="D526" s="2" t="s">
        <v>458</v>
      </c>
      <c r="E526" s="2">
        <v>4</v>
      </c>
      <c r="F526" s="32">
        <v>1</v>
      </c>
      <c r="G526" s="17">
        <v>7.9</v>
      </c>
      <c r="H526" s="41">
        <f>(F526*2)/1.055</f>
        <v>1.8957345971563981</v>
      </c>
      <c r="I526" s="34">
        <f t="shared" si="29"/>
        <v>7.1890000000000009</v>
      </c>
    </row>
    <row r="527" spans="1:60" s="5" customFormat="1" x14ac:dyDescent="0.25">
      <c r="A527" s="1" t="s">
        <v>1138</v>
      </c>
      <c r="B527" s="6" t="s">
        <v>1657</v>
      </c>
      <c r="C527" t="s">
        <v>1658</v>
      </c>
      <c r="D527" t="s">
        <v>425</v>
      </c>
      <c r="E527">
        <v>15</v>
      </c>
      <c r="F527" s="34">
        <v>2</v>
      </c>
      <c r="G527" s="10">
        <v>19.95</v>
      </c>
      <c r="H527" s="43">
        <f>(F527*G527*0.58*0.91)/1.055</f>
        <v>19.961345971563979</v>
      </c>
      <c r="I527" s="34">
        <f t="shared" si="29"/>
        <v>36.308999999999997</v>
      </c>
      <c r="J527" s="26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</row>
    <row r="528" spans="1:60" s="5" customFormat="1" x14ac:dyDescent="0.25">
      <c r="A528" s="21" t="s">
        <v>1138</v>
      </c>
      <c r="B528" s="27" t="s">
        <v>2289</v>
      </c>
      <c r="C528" s="24" t="s">
        <v>2290</v>
      </c>
      <c r="D528" s="23" t="s">
        <v>509</v>
      </c>
      <c r="E528" s="24">
        <v>8</v>
      </c>
      <c r="F528" s="35">
        <v>2</v>
      </c>
      <c r="G528" s="38">
        <v>14.95</v>
      </c>
      <c r="H528" s="41">
        <f>(F528*G528*0.25)/1.055</f>
        <v>7.0853080568720381</v>
      </c>
      <c r="I528" s="34">
        <f t="shared" si="29"/>
        <v>27.209</v>
      </c>
      <c r="J528"/>
      <c r="K528" s="26"/>
    </row>
    <row r="529" spans="1:60" s="5" customFormat="1" x14ac:dyDescent="0.25">
      <c r="A529" s="3" t="s">
        <v>1138</v>
      </c>
      <c r="B529" s="4" t="s">
        <v>2310</v>
      </c>
      <c r="C529" s="2" t="s">
        <v>2311</v>
      </c>
      <c r="D529" s="2" t="s">
        <v>425</v>
      </c>
      <c r="E529" s="2">
        <v>10</v>
      </c>
      <c r="F529" s="32">
        <v>1</v>
      </c>
      <c r="G529" s="17">
        <v>17</v>
      </c>
      <c r="H529" s="41">
        <f>(F529*3)/1.055</f>
        <v>2.8436018957345972</v>
      </c>
      <c r="I529" s="34">
        <f t="shared" si="29"/>
        <v>15.47</v>
      </c>
      <c r="J529" s="2"/>
    </row>
    <row r="530" spans="1:60" s="2" customFormat="1" x14ac:dyDescent="0.25">
      <c r="A530" s="1" t="s">
        <v>1138</v>
      </c>
      <c r="B530" s="6" t="s">
        <v>991</v>
      </c>
      <c r="C530" t="s">
        <v>992</v>
      </c>
      <c r="D530" t="s">
        <v>458</v>
      </c>
      <c r="E530">
        <v>4</v>
      </c>
      <c r="F530" s="34">
        <v>4</v>
      </c>
      <c r="G530" s="10">
        <v>8.9499999999999993</v>
      </c>
      <c r="H530" s="43">
        <f>(F530*G530*0.52)/1.055</f>
        <v>17.645497630331754</v>
      </c>
      <c r="I530" s="34">
        <f t="shared" si="29"/>
        <v>32.577999999999996</v>
      </c>
      <c r="J530" s="23"/>
    </row>
    <row r="531" spans="1:60" s="5" customFormat="1" x14ac:dyDescent="0.25">
      <c r="A531" s="1" t="s">
        <v>1138</v>
      </c>
      <c r="B531" s="8" t="s">
        <v>1475</v>
      </c>
      <c r="C531" s="5" t="s">
        <v>1131</v>
      </c>
      <c r="D531" s="5" t="s">
        <v>458</v>
      </c>
      <c r="E531" s="5">
        <v>4</v>
      </c>
      <c r="F531" s="33">
        <v>1</v>
      </c>
      <c r="G531" s="37">
        <v>8.9499999999999993</v>
      </c>
      <c r="H531" s="43">
        <f>(F531*G531*0.52)/1.055</f>
        <v>4.4113744075829384</v>
      </c>
      <c r="I531" s="34">
        <f t="shared" si="29"/>
        <v>8.144499999999999</v>
      </c>
    </row>
    <row r="532" spans="1:60" s="5" customFormat="1" x14ac:dyDescent="0.25">
      <c r="A532" s="1" t="s">
        <v>1138</v>
      </c>
      <c r="B532" s="6" t="s">
        <v>574</v>
      </c>
      <c r="C532" t="s">
        <v>575</v>
      </c>
      <c r="D532" t="s">
        <v>509</v>
      </c>
      <c r="E532">
        <v>9</v>
      </c>
      <c r="F532" s="34">
        <v>1</v>
      </c>
      <c r="G532" s="10">
        <v>9.9499999999999993</v>
      </c>
      <c r="H532" s="43">
        <v>0</v>
      </c>
      <c r="I532" s="34">
        <f t="shared" si="29"/>
        <v>9.0544999999999991</v>
      </c>
      <c r="J532"/>
    </row>
    <row r="533" spans="1:60" s="5" customFormat="1" x14ac:dyDescent="0.25">
      <c r="A533" s="1" t="s">
        <v>1138</v>
      </c>
      <c r="B533" s="6" t="s">
        <v>3440</v>
      </c>
      <c r="C533" t="s">
        <v>3441</v>
      </c>
      <c r="D533" t="s">
        <v>425</v>
      </c>
      <c r="E533">
        <v>3</v>
      </c>
      <c r="F533" s="34">
        <v>70</v>
      </c>
      <c r="G533" s="10">
        <v>5.95</v>
      </c>
      <c r="H533" s="43">
        <f>(F533*G533*0.4)/1.055</f>
        <v>157.91469194312799</v>
      </c>
      <c r="I533" s="34">
        <f t="shared" si="29"/>
        <v>379.01499999999999</v>
      </c>
      <c r="J533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  <c r="AK533" s="26"/>
      <c r="AL533" s="26"/>
      <c r="AM533" s="26"/>
      <c r="AN533" s="26"/>
      <c r="AO533" s="26"/>
      <c r="AP533" s="26"/>
      <c r="AQ533" s="26"/>
      <c r="AR533" s="26"/>
      <c r="AS533" s="26"/>
      <c r="AT533" s="26"/>
      <c r="AU533" s="26"/>
      <c r="AV533" s="26"/>
      <c r="AW533" s="26"/>
      <c r="AX533" s="26"/>
      <c r="AY533" s="26"/>
      <c r="AZ533" s="26"/>
      <c r="BA533" s="26"/>
      <c r="BB533" s="26"/>
      <c r="BC533" s="26"/>
      <c r="BD533" s="26"/>
      <c r="BE533" s="26"/>
      <c r="BF533" s="26"/>
      <c r="BG533" s="26"/>
      <c r="BH533" s="26"/>
    </row>
    <row r="534" spans="1:60" s="2" customFormat="1" x14ac:dyDescent="0.25">
      <c r="A534" s="1" t="s">
        <v>1138</v>
      </c>
      <c r="B534" s="6" t="s">
        <v>3442</v>
      </c>
      <c r="C534" t="s">
        <v>3443</v>
      </c>
      <c r="D534" t="s">
        <v>425</v>
      </c>
      <c r="E534">
        <v>3</v>
      </c>
      <c r="F534" s="34">
        <v>1</v>
      </c>
      <c r="G534" s="10">
        <v>5.95</v>
      </c>
      <c r="H534" s="43">
        <f>(F534*G534*0.4)/1.055</f>
        <v>2.2559241706161144</v>
      </c>
      <c r="I534" s="34">
        <f t="shared" si="29"/>
        <v>5.4145000000000003</v>
      </c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</row>
    <row r="535" spans="1:60" s="2" customFormat="1" x14ac:dyDescent="0.25">
      <c r="A535" s="1" t="s">
        <v>1138</v>
      </c>
      <c r="B535" s="8" t="s">
        <v>1474</v>
      </c>
      <c r="C535" s="5" t="s">
        <v>1079</v>
      </c>
      <c r="D535" s="5" t="s">
        <v>458</v>
      </c>
      <c r="E535" s="5">
        <v>5</v>
      </c>
      <c r="F535" s="33">
        <v>6</v>
      </c>
      <c r="G535" s="37">
        <v>9.9499999999999993</v>
      </c>
      <c r="H535" s="43">
        <f>(F535*G535*0.52)/1.055</f>
        <v>29.425592417061612</v>
      </c>
      <c r="I535" s="34">
        <f t="shared" si="29"/>
        <v>54.326999999999998</v>
      </c>
      <c r="J535" s="23"/>
    </row>
    <row r="536" spans="1:60" s="23" customFormat="1" x14ac:dyDescent="0.25">
      <c r="A536" s="21" t="s">
        <v>1138</v>
      </c>
      <c r="B536" s="27" t="s">
        <v>2304</v>
      </c>
      <c r="C536" s="24" t="s">
        <v>2305</v>
      </c>
      <c r="D536" s="23" t="s">
        <v>458</v>
      </c>
      <c r="E536" s="24">
        <v>2</v>
      </c>
      <c r="F536" s="38">
        <v>1</v>
      </c>
      <c r="G536" s="35">
        <v>6.95</v>
      </c>
      <c r="H536" s="40">
        <f>(F536*G536*0.25)/1.055</f>
        <v>1.6469194312796209</v>
      </c>
      <c r="I536" s="34">
        <f t="shared" si="29"/>
        <v>6.3245000000000005</v>
      </c>
      <c r="J536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  <c r="AA536" s="48"/>
      <c r="AB536" s="48"/>
      <c r="AC536" s="48"/>
      <c r="AD536" s="48"/>
      <c r="AE536" s="48"/>
      <c r="AF536" s="48"/>
      <c r="AG536" s="48"/>
      <c r="AH536" s="48"/>
      <c r="AI536" s="48"/>
      <c r="AJ536" s="48"/>
      <c r="AK536" s="48"/>
      <c r="AL536" s="48"/>
      <c r="AM536" s="48"/>
      <c r="AN536" s="48"/>
      <c r="AO536" s="48"/>
      <c r="AP536" s="48"/>
      <c r="AQ536" s="48"/>
      <c r="AR536" s="48"/>
      <c r="AS536" s="48"/>
      <c r="AT536" s="48"/>
      <c r="AU536" s="48"/>
      <c r="AV536" s="48"/>
      <c r="AW536" s="48"/>
      <c r="AX536" s="48"/>
      <c r="AY536" s="48"/>
      <c r="AZ536" s="48"/>
      <c r="BA536" s="48"/>
      <c r="BB536" s="48"/>
      <c r="BC536" s="48"/>
      <c r="BD536" s="48"/>
      <c r="BE536" s="48"/>
      <c r="BF536" s="48"/>
      <c r="BG536" s="48"/>
      <c r="BH536" s="48"/>
    </row>
    <row r="537" spans="1:60" s="2" customFormat="1" x14ac:dyDescent="0.25">
      <c r="A537" s="1" t="s">
        <v>1138</v>
      </c>
      <c r="B537" s="6" t="s">
        <v>2302</v>
      </c>
      <c r="C537" t="s">
        <v>2303</v>
      </c>
      <c r="D537" t="s">
        <v>458</v>
      </c>
      <c r="E537">
        <v>3</v>
      </c>
      <c r="F537" s="34">
        <v>1</v>
      </c>
      <c r="G537" s="10">
        <v>8.9499999999999993</v>
      </c>
      <c r="H537" s="43"/>
      <c r="I537" s="34">
        <f t="shared" si="29"/>
        <v>8.144499999999999</v>
      </c>
      <c r="J537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</row>
    <row r="538" spans="1:60" s="2" customFormat="1" x14ac:dyDescent="0.25">
      <c r="A538" s="1" t="s">
        <v>1138</v>
      </c>
      <c r="B538" s="6" t="s">
        <v>791</v>
      </c>
      <c r="C538" t="s">
        <v>790</v>
      </c>
      <c r="D538" t="s">
        <v>458</v>
      </c>
      <c r="E538">
        <v>6</v>
      </c>
      <c r="F538" s="34">
        <v>2</v>
      </c>
      <c r="G538" s="10">
        <v>14.95</v>
      </c>
      <c r="H538" s="43">
        <f>(F538*G538*0.52)/1.055</f>
        <v>14.73744075829384</v>
      </c>
      <c r="I538" s="34">
        <f t="shared" si="29"/>
        <v>27.209</v>
      </c>
      <c r="J538" s="26"/>
    </row>
    <row r="539" spans="1:60" s="2" customFormat="1" x14ac:dyDescent="0.25">
      <c r="A539" s="25" t="s">
        <v>1138</v>
      </c>
      <c r="B539" s="27" t="s">
        <v>2292</v>
      </c>
      <c r="C539" s="24" t="s">
        <v>2293</v>
      </c>
      <c r="D539" s="24" t="s">
        <v>458</v>
      </c>
      <c r="E539" s="24">
        <v>4</v>
      </c>
      <c r="F539" s="35">
        <v>1</v>
      </c>
      <c r="G539" s="38">
        <v>9.9499999999999993</v>
      </c>
      <c r="H539" s="44">
        <f>(F539*G539*0.25)/1.055</f>
        <v>2.3578199052132702</v>
      </c>
      <c r="I539" s="34">
        <f t="shared" si="29"/>
        <v>9.0544999999999991</v>
      </c>
      <c r="J539" s="5"/>
    </row>
    <row r="540" spans="1:60" s="2" customFormat="1" x14ac:dyDescent="0.25">
      <c r="A540" s="25" t="s">
        <v>1138</v>
      </c>
      <c r="B540" s="27" t="s">
        <v>18</v>
      </c>
      <c r="C540" s="24" t="s">
        <v>19</v>
      </c>
      <c r="D540" s="24" t="s">
        <v>458</v>
      </c>
      <c r="E540" s="24">
        <v>3</v>
      </c>
      <c r="F540" s="35">
        <v>50</v>
      </c>
      <c r="G540" s="38">
        <v>9.9499999999999993</v>
      </c>
      <c r="H540" s="44">
        <f>(F540*G540*0.25)/1.055</f>
        <v>117.8909952606635</v>
      </c>
      <c r="I540" s="34">
        <f t="shared" si="29"/>
        <v>452.72499999999997</v>
      </c>
      <c r="J540"/>
      <c r="K540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  <c r="AK540" s="26"/>
      <c r="AL540" s="26"/>
      <c r="AM540" s="26"/>
      <c r="AN540" s="26"/>
      <c r="AO540" s="26"/>
      <c r="AP540" s="26"/>
      <c r="AQ540" s="26"/>
      <c r="AR540" s="26"/>
      <c r="AS540" s="26"/>
      <c r="AT540" s="26"/>
      <c r="AU540" s="26"/>
      <c r="AV540" s="26"/>
      <c r="AW540" s="26"/>
      <c r="AX540" s="26"/>
      <c r="AY540" s="26"/>
      <c r="AZ540" s="26"/>
      <c r="BA540" s="26"/>
      <c r="BB540" s="26"/>
      <c r="BC540" s="26"/>
      <c r="BD540" s="26"/>
      <c r="BE540" s="26"/>
      <c r="BF540" s="26"/>
      <c r="BG540" s="26"/>
      <c r="BH540" s="26"/>
    </row>
    <row r="541" spans="1:60" s="2" customFormat="1" x14ac:dyDescent="0.25">
      <c r="A541" s="1" t="s">
        <v>1138</v>
      </c>
      <c r="B541" s="6" t="s">
        <v>34</v>
      </c>
      <c r="C541" t="s">
        <v>35</v>
      </c>
      <c r="D541" t="s">
        <v>458</v>
      </c>
      <c r="E541">
        <v>4</v>
      </c>
      <c r="F541" s="34">
        <v>1</v>
      </c>
      <c r="G541" s="10">
        <v>9.9499999999999993</v>
      </c>
      <c r="H541" s="43">
        <f>(F541*G541*0.52)/1.055</f>
        <v>4.9042654028436017</v>
      </c>
      <c r="I541" s="34">
        <f t="shared" si="29"/>
        <v>9.0544999999999991</v>
      </c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</row>
    <row r="542" spans="1:60" s="2" customFormat="1" x14ac:dyDescent="0.25">
      <c r="A542" s="1" t="s">
        <v>1138</v>
      </c>
      <c r="B542" s="6" t="s">
        <v>1639</v>
      </c>
      <c r="C542" t="s">
        <v>1640</v>
      </c>
      <c r="D542" t="s">
        <v>425</v>
      </c>
      <c r="E542">
        <v>8</v>
      </c>
      <c r="F542" s="34">
        <v>1</v>
      </c>
      <c r="G542" s="10">
        <v>14.95</v>
      </c>
      <c r="H542" s="43">
        <f>(F542*G542*0.25)/1.055</f>
        <v>3.5426540284360191</v>
      </c>
      <c r="I542" s="34">
        <f t="shared" si="29"/>
        <v>13.6045</v>
      </c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</row>
    <row r="543" spans="1:60" s="2" customFormat="1" x14ac:dyDescent="0.25">
      <c r="A543" s="1" t="s">
        <v>1138</v>
      </c>
      <c r="B543" s="6" t="s">
        <v>1641</v>
      </c>
      <c r="C543" t="s">
        <v>1642</v>
      </c>
      <c r="D543" t="s">
        <v>425</v>
      </c>
      <c r="E543">
        <v>8</v>
      </c>
      <c r="F543" s="34">
        <v>1</v>
      </c>
      <c r="G543" s="10">
        <v>14.95</v>
      </c>
      <c r="H543" s="43">
        <f>(F543*G543*0.25)/1.055</f>
        <v>3.5426540284360191</v>
      </c>
      <c r="I543" s="34">
        <f t="shared" si="29"/>
        <v>13.6045</v>
      </c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</row>
    <row r="544" spans="1:60" s="2" customFormat="1" x14ac:dyDescent="0.25">
      <c r="A544" s="3" t="s">
        <v>1138</v>
      </c>
      <c r="B544" s="4" t="s">
        <v>3072</v>
      </c>
      <c r="C544" s="2" t="s">
        <v>3073</v>
      </c>
      <c r="D544" s="2" t="s">
        <v>458</v>
      </c>
      <c r="E544" s="2">
        <v>6</v>
      </c>
      <c r="F544" s="32">
        <v>1</v>
      </c>
      <c r="G544" s="17">
        <v>9.9499999999999993</v>
      </c>
      <c r="H544" s="41">
        <f>(F544*2)/1.055</f>
        <v>1.8957345971563981</v>
      </c>
      <c r="I544" s="34">
        <f t="shared" si="29"/>
        <v>9.0544999999999991</v>
      </c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</row>
    <row r="545" spans="1:60" s="2" customFormat="1" x14ac:dyDescent="0.25">
      <c r="A545" s="25" t="s">
        <v>1138</v>
      </c>
      <c r="B545" s="27" t="s">
        <v>2306</v>
      </c>
      <c r="C545" s="24" t="s">
        <v>2307</v>
      </c>
      <c r="D545" s="24" t="s">
        <v>458</v>
      </c>
      <c r="E545" s="24">
        <v>4</v>
      </c>
      <c r="F545" s="35">
        <v>1</v>
      </c>
      <c r="G545" s="38">
        <v>9.9499999999999993</v>
      </c>
      <c r="H545" s="44">
        <f>(F545*G545*0.25)/1.055</f>
        <v>2.3578199052132702</v>
      </c>
      <c r="I545" s="34">
        <f t="shared" si="29"/>
        <v>9.0544999999999991</v>
      </c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</row>
    <row r="546" spans="1:60" s="2" customFormat="1" x14ac:dyDescent="0.25">
      <c r="A546" s="1" t="s">
        <v>1138</v>
      </c>
      <c r="B546" s="6" t="s">
        <v>788</v>
      </c>
      <c r="C546" t="s">
        <v>789</v>
      </c>
      <c r="D546" t="s">
        <v>458</v>
      </c>
      <c r="E546">
        <v>6</v>
      </c>
      <c r="F546" s="34">
        <v>1</v>
      </c>
      <c r="G546" s="10">
        <v>14.95</v>
      </c>
      <c r="H546" s="43">
        <f>(F546*G546*0.52)/1.055</f>
        <v>7.3687203791469198</v>
      </c>
      <c r="I546" s="34">
        <f t="shared" si="29"/>
        <v>13.6045</v>
      </c>
      <c r="J546" s="5"/>
    </row>
    <row r="547" spans="1:60" s="2" customFormat="1" x14ac:dyDescent="0.25">
      <c r="A547" s="1" t="s">
        <v>1138</v>
      </c>
      <c r="B547" s="6" t="s">
        <v>3067</v>
      </c>
      <c r="C547" t="s">
        <v>3068</v>
      </c>
      <c r="D547" t="s">
        <v>458</v>
      </c>
      <c r="E547">
        <v>8</v>
      </c>
      <c r="F547" s="34">
        <v>1</v>
      </c>
      <c r="G547" s="10">
        <v>14.95</v>
      </c>
      <c r="H547" s="43"/>
      <c r="I547" s="34">
        <f t="shared" si="29"/>
        <v>13.6045</v>
      </c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</row>
    <row r="548" spans="1:60" s="2" customFormat="1" x14ac:dyDescent="0.25">
      <c r="A548" s="1" t="s">
        <v>1138</v>
      </c>
      <c r="B548" s="6" t="s">
        <v>3065</v>
      </c>
      <c r="C548" t="s">
        <v>3066</v>
      </c>
      <c r="D548" t="s">
        <v>463</v>
      </c>
      <c r="E548">
        <v>3</v>
      </c>
      <c r="F548" s="34">
        <v>2</v>
      </c>
      <c r="G548" s="10">
        <v>7.95</v>
      </c>
      <c r="H548" s="43">
        <f>(F548*G548*0.4)/1.055</f>
        <v>6.0284360189573469</v>
      </c>
      <c r="I548" s="34">
        <f t="shared" si="29"/>
        <v>14.469000000000001</v>
      </c>
    </row>
    <row r="549" spans="1:60" s="2" customFormat="1" x14ac:dyDescent="0.25">
      <c r="A549" s="1" t="s">
        <v>1138</v>
      </c>
      <c r="B549" s="6" t="s">
        <v>3713</v>
      </c>
      <c r="C549" t="s">
        <v>3714</v>
      </c>
      <c r="D549" t="s">
        <v>425</v>
      </c>
      <c r="E549">
        <v>8</v>
      </c>
      <c r="F549" s="34">
        <v>1</v>
      </c>
      <c r="G549" s="10">
        <v>9.9499999999999993</v>
      </c>
      <c r="H549" s="43">
        <f>(F549*G549*0.52)/1.055</f>
        <v>4.9042654028436017</v>
      </c>
      <c r="I549" s="34">
        <f t="shared" si="29"/>
        <v>9.0544999999999991</v>
      </c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</row>
    <row r="550" spans="1:60" s="23" customFormat="1" x14ac:dyDescent="0.25">
      <c r="A550" s="1" t="s">
        <v>1138</v>
      </c>
      <c r="B550" s="8" t="s">
        <v>3715</v>
      </c>
      <c r="C550" t="s">
        <v>3716</v>
      </c>
      <c r="D550" s="5" t="s">
        <v>458</v>
      </c>
      <c r="E550">
        <v>3</v>
      </c>
      <c r="F550" s="34">
        <v>2</v>
      </c>
      <c r="G550" s="10">
        <v>12.95</v>
      </c>
      <c r="H550" s="43">
        <f>(F550*G550*0.4)/1.055</f>
        <v>9.8199052132701414</v>
      </c>
      <c r="I550" s="34">
        <f t="shared" si="29"/>
        <v>23.568999999999999</v>
      </c>
      <c r="J550" s="5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</row>
    <row r="551" spans="1:60" s="23" customFormat="1" x14ac:dyDescent="0.25">
      <c r="A551" s="1" t="s">
        <v>1138</v>
      </c>
      <c r="B551" s="6" t="s">
        <v>2312</v>
      </c>
      <c r="C551" t="s">
        <v>2313</v>
      </c>
      <c r="D551" t="s">
        <v>473</v>
      </c>
      <c r="E551">
        <v>7</v>
      </c>
      <c r="F551" s="34">
        <v>2</v>
      </c>
      <c r="G551" s="10">
        <v>7.5</v>
      </c>
      <c r="H551" s="43">
        <f>(F551*G551*0.4/1.055)</f>
        <v>5.6872037914691944</v>
      </c>
      <c r="I551" s="34">
        <f t="shared" si="29"/>
        <v>13.65</v>
      </c>
      <c r="J551" s="2"/>
      <c r="K551" s="5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</row>
    <row r="552" spans="1:60" s="23" customFormat="1" x14ac:dyDescent="0.25">
      <c r="A552" s="1" t="s">
        <v>1138</v>
      </c>
      <c r="B552" s="6" t="s">
        <v>3069</v>
      </c>
      <c r="C552" t="s">
        <v>3070</v>
      </c>
      <c r="D552" t="s">
        <v>458</v>
      </c>
      <c r="E552">
        <v>6</v>
      </c>
      <c r="F552" s="34">
        <v>1</v>
      </c>
      <c r="G552" s="10">
        <v>9.9499999999999993</v>
      </c>
      <c r="H552" s="43">
        <f>(F552*G552*0.4)/1.055</f>
        <v>3.7725118483412325</v>
      </c>
      <c r="I552" s="34">
        <f t="shared" si="29"/>
        <v>9.0544999999999991</v>
      </c>
      <c r="J552" s="5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</row>
    <row r="553" spans="1:60" s="2" customFormat="1" x14ac:dyDescent="0.25">
      <c r="A553" s="1" t="s">
        <v>1138</v>
      </c>
      <c r="B553" s="8" t="s">
        <v>3063</v>
      </c>
      <c r="C553" t="s">
        <v>3064</v>
      </c>
      <c r="D553" s="5" t="s">
        <v>458</v>
      </c>
      <c r="E553">
        <v>3</v>
      </c>
      <c r="F553" s="34">
        <v>1</v>
      </c>
      <c r="G553" s="10">
        <v>9.9499999999999993</v>
      </c>
      <c r="H553" s="43">
        <f>(F553*G553*0.4)/1.055</f>
        <v>3.7725118483412325</v>
      </c>
      <c r="I553" s="34">
        <f t="shared" si="29"/>
        <v>9.0544999999999991</v>
      </c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</row>
    <row r="554" spans="1:60" s="2" customFormat="1" x14ac:dyDescent="0.25">
      <c r="A554" s="1" t="s">
        <v>1138</v>
      </c>
      <c r="B554" s="6" t="s">
        <v>3057</v>
      </c>
      <c r="C554" t="s">
        <v>3058</v>
      </c>
      <c r="D554" t="s">
        <v>458</v>
      </c>
      <c r="E554">
        <v>6</v>
      </c>
      <c r="F554" s="34">
        <v>1</v>
      </c>
      <c r="G554" s="10">
        <v>6.95</v>
      </c>
      <c r="H554" s="43">
        <f>(F554*G554*0.52)/1.055</f>
        <v>3.4255924170616119</v>
      </c>
      <c r="I554" s="34">
        <f t="shared" si="29"/>
        <v>6.3245000000000005</v>
      </c>
      <c r="J554" s="5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</row>
    <row r="555" spans="1:60" s="2" customFormat="1" x14ac:dyDescent="0.25">
      <c r="A555" s="1" t="s">
        <v>1138</v>
      </c>
      <c r="B555" s="6" t="s">
        <v>2296</v>
      </c>
      <c r="C555" t="s">
        <v>2297</v>
      </c>
      <c r="D555" t="s">
        <v>2291</v>
      </c>
      <c r="E555">
        <v>3</v>
      </c>
      <c r="F555" s="34">
        <v>1</v>
      </c>
      <c r="G555" s="10">
        <v>3.95</v>
      </c>
      <c r="H555" s="43">
        <f>(F555*G555*0.58*0.91)/1.055</f>
        <v>1.9761232227488152</v>
      </c>
      <c r="I555" s="34">
        <f t="shared" si="29"/>
        <v>3.5945000000000005</v>
      </c>
    </row>
    <row r="556" spans="1:60" s="5" customFormat="1" x14ac:dyDescent="0.25">
      <c r="A556" s="1" t="s">
        <v>1138</v>
      </c>
      <c r="B556" s="6" t="s">
        <v>3707</v>
      </c>
      <c r="C556" t="s">
        <v>3708</v>
      </c>
      <c r="D556" t="s">
        <v>458</v>
      </c>
      <c r="E556">
        <v>6</v>
      </c>
      <c r="F556" s="34">
        <v>2</v>
      </c>
      <c r="G556" s="10">
        <v>9.9499999999999993</v>
      </c>
      <c r="H556" s="43">
        <f>(F556*G556*0.4)/1.055</f>
        <v>7.5450236966824651</v>
      </c>
      <c r="I556" s="34">
        <f t="shared" si="29"/>
        <v>18.108999999999998</v>
      </c>
      <c r="J556" s="2"/>
    </row>
    <row r="557" spans="1:60" s="2" customFormat="1" x14ac:dyDescent="0.25">
      <c r="A557" s="1" t="s">
        <v>1138</v>
      </c>
      <c r="B557" s="6" t="s">
        <v>1169</v>
      </c>
      <c r="C557" t="s">
        <v>1170</v>
      </c>
      <c r="D557" t="s">
        <v>458</v>
      </c>
      <c r="E557">
        <v>2</v>
      </c>
      <c r="F557" s="34">
        <v>1</v>
      </c>
      <c r="G557" s="10">
        <v>4.5</v>
      </c>
      <c r="H557" s="43">
        <f>(F557*G557*0.52)/1.055</f>
        <v>2.2180094786729856</v>
      </c>
      <c r="I557" s="34">
        <f t="shared" si="29"/>
        <v>4.0949999999999998</v>
      </c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</row>
    <row r="558" spans="1:60" x14ac:dyDescent="0.25">
      <c r="A558" s="1" t="s">
        <v>1138</v>
      </c>
      <c r="B558" s="6" t="s">
        <v>1148</v>
      </c>
      <c r="C558" t="s">
        <v>1149</v>
      </c>
      <c r="D558" t="s">
        <v>458</v>
      </c>
      <c r="E558">
        <v>4</v>
      </c>
      <c r="F558" s="34">
        <v>1</v>
      </c>
      <c r="G558" s="10">
        <v>9</v>
      </c>
      <c r="H558" s="43">
        <f>(F558*G558*0.52)/1.055</f>
        <v>4.4360189573459712</v>
      </c>
      <c r="I558" s="34">
        <f t="shared" si="29"/>
        <v>8.19</v>
      </c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</row>
    <row r="559" spans="1:60" s="5" customFormat="1" x14ac:dyDescent="0.25">
      <c r="A559" s="1"/>
      <c r="B559" s="46" t="s">
        <v>1148</v>
      </c>
      <c r="C559"/>
      <c r="D559"/>
      <c r="E559"/>
      <c r="F559" s="34"/>
      <c r="G559" s="10"/>
      <c r="H559" s="43"/>
      <c r="I559" s="34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</row>
    <row r="560" spans="1:60" s="2" customFormat="1" x14ac:dyDescent="0.25">
      <c r="A560" s="1" t="s">
        <v>1138</v>
      </c>
      <c r="B560" s="6" t="s">
        <v>1161</v>
      </c>
      <c r="C560" t="s">
        <v>1162</v>
      </c>
      <c r="D560" t="s">
        <v>458</v>
      </c>
      <c r="E560">
        <v>5</v>
      </c>
      <c r="F560" s="34">
        <v>1</v>
      </c>
      <c r="G560" s="10">
        <v>9</v>
      </c>
      <c r="H560" s="43">
        <f>(F560*G560*0.52)/1.055</f>
        <v>4.4360189573459712</v>
      </c>
      <c r="I560" s="34">
        <f>F560*G560*0.91</f>
        <v>8.19</v>
      </c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</row>
    <row r="561" spans="1:60" s="2" customFormat="1" x14ac:dyDescent="0.25">
      <c r="A561" s="1" t="s">
        <v>1138</v>
      </c>
      <c r="B561" s="6" t="s">
        <v>1160</v>
      </c>
      <c r="C561" t="s">
        <v>1469</v>
      </c>
      <c r="D561" t="s">
        <v>458</v>
      </c>
      <c r="E561">
        <v>4</v>
      </c>
      <c r="F561" s="34">
        <v>1</v>
      </c>
      <c r="G561" s="10">
        <v>9</v>
      </c>
      <c r="H561" s="43">
        <f>(F561*G561*0.52)/1.055</f>
        <v>4.4360189573459712</v>
      </c>
      <c r="I561" s="34">
        <f>F561*G561*0.91</f>
        <v>8.19</v>
      </c>
      <c r="J561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</row>
    <row r="562" spans="1:60" s="2" customFormat="1" x14ac:dyDescent="0.25">
      <c r="A562" s="1"/>
      <c r="B562" s="46" t="s">
        <v>1160</v>
      </c>
      <c r="C562"/>
      <c r="D562"/>
      <c r="E562"/>
      <c r="F562" s="34"/>
      <c r="G562" s="10"/>
      <c r="H562" s="43"/>
      <c r="I562" s="34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</row>
    <row r="563" spans="1:60" s="5" customFormat="1" x14ac:dyDescent="0.25">
      <c r="A563" s="1" t="s">
        <v>1138</v>
      </c>
      <c r="B563" s="6" t="s">
        <v>1481</v>
      </c>
      <c r="C563" t="s">
        <v>1482</v>
      </c>
      <c r="D563" t="s">
        <v>458</v>
      </c>
      <c r="E563">
        <v>3</v>
      </c>
      <c r="F563" s="34">
        <v>1</v>
      </c>
      <c r="G563" s="10">
        <v>12</v>
      </c>
      <c r="H563" s="43">
        <f>(F563*G563*0.52)/1.055</f>
        <v>5.9146919431279628</v>
      </c>
      <c r="I563" s="34">
        <f t="shared" ref="I563:I575" si="30">F563*G563*0.91</f>
        <v>10.92</v>
      </c>
      <c r="J563" s="26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</row>
    <row r="564" spans="1:60" s="5" customFormat="1" x14ac:dyDescent="0.25">
      <c r="A564" s="1" t="s">
        <v>1138</v>
      </c>
      <c r="B564" s="6" t="s">
        <v>1146</v>
      </c>
      <c r="C564" t="s">
        <v>987</v>
      </c>
      <c r="D564" t="s">
        <v>458</v>
      </c>
      <c r="E564">
        <v>3</v>
      </c>
      <c r="F564" s="34">
        <v>2</v>
      </c>
      <c r="G564" s="10">
        <v>7.9</v>
      </c>
      <c r="H564" s="43">
        <f>(F564*G564*0.52)/1.055</f>
        <v>7.7876777251184848</v>
      </c>
      <c r="I564" s="34">
        <f t="shared" si="30"/>
        <v>14.378000000000002</v>
      </c>
      <c r="J564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  <c r="AZ564" s="23"/>
      <c r="BA564" s="23"/>
      <c r="BB564" s="23"/>
      <c r="BC564" s="23"/>
      <c r="BD564" s="23"/>
      <c r="BE564" s="23"/>
      <c r="BF564" s="23"/>
      <c r="BG564" s="23"/>
      <c r="BH564" s="23"/>
    </row>
    <row r="565" spans="1:60" s="5" customFormat="1" x14ac:dyDescent="0.25">
      <c r="A565" s="1" t="s">
        <v>1138</v>
      </c>
      <c r="B565" s="8" t="s">
        <v>1466</v>
      </c>
      <c r="C565" s="5" t="s">
        <v>1467</v>
      </c>
      <c r="D565" s="5" t="s">
        <v>458</v>
      </c>
      <c r="E565" s="5">
        <v>4</v>
      </c>
      <c r="F565" s="33">
        <v>1</v>
      </c>
      <c r="G565" s="37">
        <v>7.9</v>
      </c>
      <c r="H565" s="43">
        <f>(F565*G565*0.52)/1.055</f>
        <v>3.8938388625592424</v>
      </c>
      <c r="I565" s="34">
        <f t="shared" si="30"/>
        <v>7.1890000000000009</v>
      </c>
      <c r="J565" s="24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  <c r="AZ565" s="23"/>
      <c r="BA565" s="23"/>
      <c r="BB565" s="23"/>
      <c r="BC565" s="23"/>
      <c r="BD565" s="23"/>
      <c r="BE565" s="23"/>
      <c r="BF565" s="23"/>
      <c r="BG565" s="23"/>
      <c r="BH565" s="23"/>
    </row>
    <row r="566" spans="1:60" s="5" customFormat="1" x14ac:dyDescent="0.25">
      <c r="A566" s="1" t="s">
        <v>1138</v>
      </c>
      <c r="B566" s="6" t="s">
        <v>1163</v>
      </c>
      <c r="C566" t="s">
        <v>2298</v>
      </c>
      <c r="D566" t="s">
        <v>458</v>
      </c>
      <c r="E566">
        <v>3</v>
      </c>
      <c r="F566" s="34">
        <v>2</v>
      </c>
      <c r="G566" s="10">
        <v>12</v>
      </c>
      <c r="H566" s="43">
        <f>(F566*G566*0.52)/1.055</f>
        <v>11.829383886255926</v>
      </c>
      <c r="I566" s="34">
        <f t="shared" si="30"/>
        <v>21.84</v>
      </c>
      <c r="J566" s="26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</row>
    <row r="567" spans="1:60" s="2" customFormat="1" x14ac:dyDescent="0.25">
      <c r="A567" s="25" t="s">
        <v>1138</v>
      </c>
      <c r="B567" s="27" t="s">
        <v>2308</v>
      </c>
      <c r="C567" s="24" t="s">
        <v>2309</v>
      </c>
      <c r="D567" s="24" t="s">
        <v>458</v>
      </c>
      <c r="E567" s="24">
        <v>6</v>
      </c>
      <c r="F567" s="35">
        <v>1</v>
      </c>
      <c r="G567" s="38">
        <v>7.9</v>
      </c>
      <c r="H567" s="44">
        <f>(F567*G567*0.25)/1.055</f>
        <v>1.8720379146919433</v>
      </c>
      <c r="I567" s="34">
        <f t="shared" si="30"/>
        <v>7.1890000000000009</v>
      </c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</row>
    <row r="568" spans="1:60" s="2" customFormat="1" x14ac:dyDescent="0.25">
      <c r="A568" s="3" t="s">
        <v>1138</v>
      </c>
      <c r="B568" s="4" t="s">
        <v>1080</v>
      </c>
      <c r="C568" s="2" t="s">
        <v>1081</v>
      </c>
      <c r="D568" s="2" t="s">
        <v>458</v>
      </c>
      <c r="E568" s="2">
        <v>9</v>
      </c>
      <c r="F568" s="32">
        <v>1</v>
      </c>
      <c r="G568" s="17">
        <v>12</v>
      </c>
      <c r="H568" s="41">
        <f>(F568*G568*0.2)/1.055</f>
        <v>2.2748815165876781</v>
      </c>
      <c r="I568" s="34">
        <f t="shared" si="30"/>
        <v>10.92</v>
      </c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</row>
    <row r="569" spans="1:60" s="2" customFormat="1" x14ac:dyDescent="0.25">
      <c r="A569" s="7" t="s">
        <v>1007</v>
      </c>
      <c r="B569" s="8" t="s">
        <v>1478</v>
      </c>
      <c r="C569" s="5" t="s">
        <v>3717</v>
      </c>
      <c r="D569" s="5" t="s">
        <v>776</v>
      </c>
      <c r="E569" s="5">
        <v>3</v>
      </c>
      <c r="F569" s="33">
        <v>1</v>
      </c>
      <c r="G569" s="37">
        <v>9.5</v>
      </c>
      <c r="H569" s="42">
        <f>(F569*0.4*G569)/1.055</f>
        <v>3.6018957345971567</v>
      </c>
      <c r="I569" s="34">
        <f t="shared" si="30"/>
        <v>8.6449999999999996</v>
      </c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  <c r="AJ569" s="26"/>
      <c r="AK569" s="26"/>
      <c r="AL569" s="26"/>
      <c r="AM569" s="26"/>
      <c r="AN569" s="26"/>
      <c r="AO569" s="26"/>
      <c r="AP569" s="26"/>
      <c r="AQ569" s="26"/>
      <c r="AR569" s="26"/>
      <c r="AS569" s="26"/>
      <c r="AT569" s="26"/>
      <c r="AU569" s="26"/>
      <c r="AV569" s="26"/>
      <c r="AW569" s="26"/>
      <c r="AX569" s="26"/>
      <c r="AY569" s="26"/>
      <c r="AZ569" s="26"/>
      <c r="BA569" s="26"/>
      <c r="BB569" s="26"/>
      <c r="BC569" s="26"/>
      <c r="BD569" s="26"/>
      <c r="BE569" s="26"/>
      <c r="BF569" s="26"/>
      <c r="BG569" s="26"/>
      <c r="BH569" s="26"/>
    </row>
    <row r="570" spans="1:60" s="2" customFormat="1" x14ac:dyDescent="0.25">
      <c r="A570" s="1" t="s">
        <v>1138</v>
      </c>
      <c r="B570" s="6" t="s">
        <v>1478</v>
      </c>
      <c r="C570" t="s">
        <v>1479</v>
      </c>
      <c r="D570" t="s">
        <v>458</v>
      </c>
      <c r="E570">
        <v>4</v>
      </c>
      <c r="F570" s="34">
        <v>1</v>
      </c>
      <c r="G570" s="10">
        <v>9.5</v>
      </c>
      <c r="H570" s="43">
        <f>(F570*G570*0.52)/1.055</f>
        <v>4.6824644549763041</v>
      </c>
      <c r="I570" s="34">
        <f t="shared" si="30"/>
        <v>8.6449999999999996</v>
      </c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</row>
    <row r="571" spans="1:60" s="2" customFormat="1" x14ac:dyDescent="0.25">
      <c r="A571" s="1" t="s">
        <v>1138</v>
      </c>
      <c r="B571" s="8" t="s">
        <v>1171</v>
      </c>
      <c r="C571" s="5" t="s">
        <v>1465</v>
      </c>
      <c r="D571" s="5" t="s">
        <v>458</v>
      </c>
      <c r="E571" s="5">
        <v>5</v>
      </c>
      <c r="F571" s="33">
        <v>1</v>
      </c>
      <c r="G571" s="37">
        <v>7.9</v>
      </c>
      <c r="H571" s="43">
        <f>(F571*G571*0.52)/1.055</f>
        <v>3.8938388625592424</v>
      </c>
      <c r="I571" s="34">
        <f t="shared" si="30"/>
        <v>7.1890000000000009</v>
      </c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</row>
    <row r="572" spans="1:60" s="2" customFormat="1" x14ac:dyDescent="0.25">
      <c r="A572" s="1" t="s">
        <v>1138</v>
      </c>
      <c r="B572" s="6" t="s">
        <v>1167</v>
      </c>
      <c r="C572" t="s">
        <v>1168</v>
      </c>
      <c r="D572" t="s">
        <v>458</v>
      </c>
      <c r="E572">
        <v>4</v>
      </c>
      <c r="F572" s="34">
        <v>1</v>
      </c>
      <c r="G572" s="10">
        <v>7.9</v>
      </c>
      <c r="H572" s="43">
        <f>(F572*G572*0.52)/1.055</f>
        <v>3.8938388625592424</v>
      </c>
      <c r="I572" s="34">
        <f t="shared" si="30"/>
        <v>7.1890000000000009</v>
      </c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</row>
    <row r="573" spans="1:60" s="2" customFormat="1" x14ac:dyDescent="0.25">
      <c r="A573" s="1" t="s">
        <v>1138</v>
      </c>
      <c r="B573" s="6" t="s">
        <v>1164</v>
      </c>
      <c r="C573" t="s">
        <v>1165</v>
      </c>
      <c r="D573" t="s">
        <v>458</v>
      </c>
      <c r="E573">
        <v>3</v>
      </c>
      <c r="F573" s="34">
        <v>3</v>
      </c>
      <c r="G573" s="10">
        <v>7.9</v>
      </c>
      <c r="H573" s="43">
        <f>(F573*G573*0.52)/1.055</f>
        <v>11.681516587677727</v>
      </c>
      <c r="I573" s="34">
        <f t="shared" si="30"/>
        <v>21.567000000000004</v>
      </c>
    </row>
    <row r="574" spans="1:60" s="2" customFormat="1" x14ac:dyDescent="0.25">
      <c r="A574" s="3" t="s">
        <v>1138</v>
      </c>
      <c r="B574" s="4" t="s">
        <v>494</v>
      </c>
      <c r="C574" s="2" t="s">
        <v>495</v>
      </c>
      <c r="D574" s="2" t="s">
        <v>458</v>
      </c>
      <c r="E574" s="2">
        <v>3</v>
      </c>
      <c r="F574" s="32">
        <v>1</v>
      </c>
      <c r="G574" s="17">
        <v>4.95</v>
      </c>
      <c r="H574" s="41"/>
      <c r="I574" s="34">
        <f t="shared" si="30"/>
        <v>4.5045000000000002</v>
      </c>
      <c r="J574" s="5"/>
    </row>
    <row r="575" spans="1:60" s="2" customFormat="1" x14ac:dyDescent="0.25">
      <c r="A575" s="3" t="s">
        <v>1138</v>
      </c>
      <c r="B575" s="4" t="s">
        <v>1150</v>
      </c>
      <c r="C575" s="2" t="s">
        <v>1151</v>
      </c>
      <c r="D575" s="2" t="s">
        <v>458</v>
      </c>
      <c r="E575" s="2">
        <v>3</v>
      </c>
      <c r="F575" s="32">
        <v>2</v>
      </c>
      <c r="G575" s="17">
        <v>7.9</v>
      </c>
      <c r="H575" s="41">
        <f>(F575*G575*0.2)/1.055</f>
        <v>2.9952606635071093</v>
      </c>
      <c r="I575" s="34">
        <f t="shared" si="30"/>
        <v>14.378000000000002</v>
      </c>
      <c r="J575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23"/>
      <c r="BC575" s="23"/>
      <c r="BD575" s="23"/>
      <c r="BE575" s="23"/>
      <c r="BF575" s="23"/>
      <c r="BG575" s="23"/>
      <c r="BH575" s="23"/>
    </row>
    <row r="576" spans="1:60" s="2" customFormat="1" x14ac:dyDescent="0.25">
      <c r="A576" s="1"/>
      <c r="B576" s="46" t="s">
        <v>1150</v>
      </c>
      <c r="C576"/>
      <c r="D576"/>
      <c r="E576"/>
      <c r="F576" s="34"/>
      <c r="G576" s="10"/>
      <c r="H576" s="43"/>
      <c r="I576" s="34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</row>
    <row r="577" spans="1:60" s="2" customFormat="1" x14ac:dyDescent="0.25">
      <c r="A577" s="3" t="s">
        <v>1138</v>
      </c>
      <c r="B577" s="4" t="s">
        <v>1153</v>
      </c>
      <c r="C577" s="2" t="s">
        <v>1152</v>
      </c>
      <c r="D577" s="2" t="s">
        <v>458</v>
      </c>
      <c r="E577" s="2">
        <v>3</v>
      </c>
      <c r="F577" s="32">
        <v>3</v>
      </c>
      <c r="G577" s="17">
        <v>7.9</v>
      </c>
      <c r="H577" s="41">
        <f>(F577*G577*0.2)/1.055</f>
        <v>4.492890995260665</v>
      </c>
      <c r="I577" s="34">
        <f>F577*G577*0.91</f>
        <v>21.567000000000004</v>
      </c>
      <c r="J577" s="26"/>
    </row>
    <row r="578" spans="1:60" s="2" customFormat="1" x14ac:dyDescent="0.25">
      <c r="A578" s="1"/>
      <c r="B578" s="46" t="s">
        <v>1153</v>
      </c>
      <c r="C578"/>
      <c r="D578"/>
      <c r="E578"/>
      <c r="F578" s="34"/>
      <c r="G578" s="10"/>
      <c r="H578" s="43"/>
      <c r="I578" s="34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</row>
    <row r="579" spans="1:60" s="2" customFormat="1" x14ac:dyDescent="0.25">
      <c r="A579" s="3" t="s">
        <v>1138</v>
      </c>
      <c r="B579" s="4" t="s">
        <v>1156</v>
      </c>
      <c r="C579" s="2" t="s">
        <v>1157</v>
      </c>
      <c r="D579" s="2" t="s">
        <v>458</v>
      </c>
      <c r="E579" s="2">
        <v>2</v>
      </c>
      <c r="F579" s="32">
        <v>8</v>
      </c>
      <c r="G579" s="17">
        <v>6</v>
      </c>
      <c r="H579" s="41">
        <f>(F579*G579*0.2)/1.055</f>
        <v>9.0995260663507125</v>
      </c>
      <c r="I579" s="34">
        <f>F579*G579*0.91</f>
        <v>43.68</v>
      </c>
      <c r="J579" s="23"/>
    </row>
    <row r="580" spans="1:60" s="2" customFormat="1" x14ac:dyDescent="0.25">
      <c r="A580" s="1"/>
      <c r="B580" s="46" t="s">
        <v>1156</v>
      </c>
      <c r="C580"/>
      <c r="D580"/>
      <c r="E580"/>
      <c r="F580" s="34"/>
      <c r="G580" s="10"/>
      <c r="H580" s="43"/>
      <c r="I580" s="34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</row>
    <row r="581" spans="1:60" s="2" customFormat="1" x14ac:dyDescent="0.25">
      <c r="A581" s="3" t="s">
        <v>1138</v>
      </c>
      <c r="B581" s="4" t="s">
        <v>1155</v>
      </c>
      <c r="C581" s="2" t="s">
        <v>1154</v>
      </c>
      <c r="D581" s="2" t="s">
        <v>458</v>
      </c>
      <c r="E581" s="2">
        <v>2</v>
      </c>
      <c r="F581" s="32">
        <v>7</v>
      </c>
      <c r="G581" s="17">
        <v>6</v>
      </c>
      <c r="H581" s="41">
        <f>(F581*G581*0.2)/1.055</f>
        <v>7.9620853080568725</v>
      </c>
      <c r="I581" s="34">
        <f>F581*G581*0.91</f>
        <v>38.22</v>
      </c>
    </row>
    <row r="582" spans="1:60" s="2" customFormat="1" x14ac:dyDescent="0.25">
      <c r="A582" s="1"/>
      <c r="B582" s="46" t="s">
        <v>1155</v>
      </c>
      <c r="C582"/>
      <c r="D582"/>
      <c r="E582"/>
      <c r="F582" s="34"/>
      <c r="G582" s="10"/>
      <c r="H582" s="43"/>
      <c r="I582" s="34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</row>
    <row r="583" spans="1:60" s="2" customFormat="1" x14ac:dyDescent="0.25">
      <c r="A583" s="1" t="s">
        <v>1138</v>
      </c>
      <c r="B583" s="6" t="s">
        <v>1145</v>
      </c>
      <c r="C583" t="s">
        <v>986</v>
      </c>
      <c r="D583" t="s">
        <v>458</v>
      </c>
      <c r="E583">
        <v>3</v>
      </c>
      <c r="F583" s="34">
        <v>1</v>
      </c>
      <c r="G583" s="10">
        <v>7.9</v>
      </c>
      <c r="H583" s="43">
        <f>(F583*G583*0.52)/1.055</f>
        <v>3.8938388625592424</v>
      </c>
      <c r="I583" s="34">
        <f>F583*G583*0.91</f>
        <v>7.1890000000000009</v>
      </c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</row>
    <row r="584" spans="1:60" s="2" customFormat="1" x14ac:dyDescent="0.25">
      <c r="A584" s="7" t="s">
        <v>1138</v>
      </c>
      <c r="B584" s="8" t="s">
        <v>1158</v>
      </c>
      <c r="C584" s="5" t="s">
        <v>1159</v>
      </c>
      <c r="D584" s="5" t="s">
        <v>458</v>
      </c>
      <c r="E584" s="5">
        <v>3</v>
      </c>
      <c r="F584" s="33">
        <v>3</v>
      </c>
      <c r="G584" s="37">
        <v>7.9</v>
      </c>
      <c r="H584" s="43">
        <f>(F584*G584*0.52)/1.055</f>
        <v>11.681516587677727</v>
      </c>
      <c r="I584" s="34">
        <f>F584*G584*0.91</f>
        <v>21.567000000000004</v>
      </c>
      <c r="J584" s="5"/>
    </row>
    <row r="585" spans="1:60" s="2" customFormat="1" x14ac:dyDescent="0.25">
      <c r="A585" s="1" t="s">
        <v>1138</v>
      </c>
      <c r="B585" s="6" t="s">
        <v>1645</v>
      </c>
      <c r="C585" t="s">
        <v>1646</v>
      </c>
      <c r="D585" t="s">
        <v>425</v>
      </c>
      <c r="E585">
        <v>15</v>
      </c>
      <c r="F585" s="34">
        <v>1</v>
      </c>
      <c r="G585" s="10">
        <v>12</v>
      </c>
      <c r="H585" s="43">
        <f>(F585*G585*0.58*0.91)/1.055</f>
        <v>6.0034123222748814</v>
      </c>
      <c r="I585" s="34">
        <f>F585*G585*0.91</f>
        <v>10.92</v>
      </c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</row>
    <row r="586" spans="1:60" s="2" customFormat="1" x14ac:dyDescent="0.25">
      <c r="A586" s="1" t="s">
        <v>1138</v>
      </c>
      <c r="B586" s="6" t="s">
        <v>1649</v>
      </c>
      <c r="C586" t="s">
        <v>1650</v>
      </c>
      <c r="D586" t="s">
        <v>425</v>
      </c>
      <c r="E586">
        <v>15</v>
      </c>
      <c r="F586" s="34">
        <v>1</v>
      </c>
      <c r="G586" s="10">
        <v>18</v>
      </c>
      <c r="H586" s="43">
        <f>(F586*G586*0.58*0.91)/1.055</f>
        <v>9.0051184834123212</v>
      </c>
      <c r="I586" s="35">
        <f>F586*G586*0.91</f>
        <v>16.38</v>
      </c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23"/>
      <c r="BC586" s="23"/>
      <c r="BD586" s="23"/>
      <c r="BE586" s="23"/>
      <c r="BF586" s="23"/>
      <c r="BG586" s="23"/>
      <c r="BH586" s="23"/>
    </row>
    <row r="587" spans="1:60" s="2" customFormat="1" x14ac:dyDescent="0.25">
      <c r="A587" s="3" t="s">
        <v>1138</v>
      </c>
      <c r="B587" s="4" t="s">
        <v>1462</v>
      </c>
      <c r="C587" s="2" t="s">
        <v>1463</v>
      </c>
      <c r="D587" s="2" t="s">
        <v>458</v>
      </c>
      <c r="E587" s="2">
        <v>3</v>
      </c>
      <c r="F587" s="32">
        <v>1</v>
      </c>
      <c r="G587" s="17">
        <v>6</v>
      </c>
      <c r="H587" s="41">
        <f>(F587*G587*0.25)/1.055</f>
        <v>1.4218009478672986</v>
      </c>
      <c r="I587" s="34">
        <f>F587*G587*0.91</f>
        <v>5.46</v>
      </c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</row>
    <row r="588" spans="1:60" s="2" customFormat="1" x14ac:dyDescent="0.25">
      <c r="A588" s="1"/>
      <c r="B588" s="46" t="s">
        <v>1462</v>
      </c>
      <c r="C588"/>
      <c r="D588"/>
      <c r="E588"/>
      <c r="F588" s="34"/>
      <c r="G588" s="10"/>
      <c r="H588" s="43"/>
      <c r="I588" s="34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</row>
    <row r="589" spans="1:60" s="2" customFormat="1" x14ac:dyDescent="0.25">
      <c r="A589" s="1" t="s">
        <v>1311</v>
      </c>
      <c r="B589" s="8" t="s">
        <v>2896</v>
      </c>
      <c r="C589" s="5" t="s">
        <v>2897</v>
      </c>
      <c r="D589" s="5" t="s">
        <v>473</v>
      </c>
      <c r="E589" s="5">
        <v>8</v>
      </c>
      <c r="F589" s="33">
        <v>6</v>
      </c>
      <c r="G589" s="37">
        <v>6.7</v>
      </c>
      <c r="H589" s="42">
        <f t="shared" ref="H589:H603" si="31">(F589*G589*0.4)/1.055</f>
        <v>15.241706161137444</v>
      </c>
      <c r="I589" s="34">
        <f t="shared" ref="I589:I605" si="32">F589*G589*0.91</f>
        <v>36.582000000000001</v>
      </c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</row>
    <row r="590" spans="1:60" s="2" customFormat="1" x14ac:dyDescent="0.25">
      <c r="A590" s="1" t="s">
        <v>1311</v>
      </c>
      <c r="B590" s="8" t="s">
        <v>3763</v>
      </c>
      <c r="C590" s="5" t="s">
        <v>3764</v>
      </c>
      <c r="D590" s="5" t="s">
        <v>473</v>
      </c>
      <c r="E590" s="5">
        <v>6</v>
      </c>
      <c r="F590" s="33">
        <v>1</v>
      </c>
      <c r="G590" s="37">
        <v>7.3</v>
      </c>
      <c r="H590" s="42">
        <f t="shared" si="31"/>
        <v>2.7677725118483414</v>
      </c>
      <c r="I590" s="34">
        <f t="shared" si="32"/>
        <v>6.6429999999999998</v>
      </c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</row>
    <row r="591" spans="1:60" s="2" customFormat="1" x14ac:dyDescent="0.25">
      <c r="A591" s="1" t="s">
        <v>1311</v>
      </c>
      <c r="B591" s="8" t="s">
        <v>3851</v>
      </c>
      <c r="C591" s="5" t="s">
        <v>3852</v>
      </c>
      <c r="D591" s="5" t="s">
        <v>473</v>
      </c>
      <c r="E591" s="5">
        <v>8</v>
      </c>
      <c r="F591" s="33">
        <v>2</v>
      </c>
      <c r="G591" s="37">
        <v>6.7</v>
      </c>
      <c r="H591" s="42">
        <f t="shared" si="31"/>
        <v>5.0805687203791479</v>
      </c>
      <c r="I591" s="34">
        <f t="shared" si="32"/>
        <v>12.194000000000001</v>
      </c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</row>
    <row r="592" spans="1:60" s="2" customFormat="1" x14ac:dyDescent="0.25">
      <c r="A592" s="1" t="s">
        <v>1311</v>
      </c>
      <c r="B592" s="8" t="s">
        <v>3793</v>
      </c>
      <c r="C592" s="5" t="s">
        <v>3794</v>
      </c>
      <c r="D592" s="5" t="s">
        <v>473</v>
      </c>
      <c r="E592" s="5">
        <v>8</v>
      </c>
      <c r="F592" s="33">
        <v>1</v>
      </c>
      <c r="G592" s="37">
        <v>5</v>
      </c>
      <c r="H592" s="42">
        <f t="shared" si="31"/>
        <v>1.8957345971563981</v>
      </c>
      <c r="I592" s="34">
        <f t="shared" si="32"/>
        <v>4.55</v>
      </c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</row>
    <row r="593" spans="1:60" s="2" customFormat="1" x14ac:dyDescent="0.25">
      <c r="A593" s="1" t="s">
        <v>1311</v>
      </c>
      <c r="B593" s="8" t="s">
        <v>1313</v>
      </c>
      <c r="C593" s="5" t="s">
        <v>53</v>
      </c>
      <c r="D593" s="5" t="s">
        <v>473</v>
      </c>
      <c r="E593" s="5">
        <v>11</v>
      </c>
      <c r="F593" s="33">
        <v>3</v>
      </c>
      <c r="G593" s="37">
        <v>6.3</v>
      </c>
      <c r="H593" s="42">
        <f t="shared" si="31"/>
        <v>7.1658767772511851</v>
      </c>
      <c r="I593" s="34">
        <f t="shared" si="32"/>
        <v>17.198999999999998</v>
      </c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</row>
    <row r="594" spans="1:60" s="2" customFormat="1" x14ac:dyDescent="0.25">
      <c r="A594" s="1" t="s">
        <v>1311</v>
      </c>
      <c r="B594" s="8" t="s">
        <v>2842</v>
      </c>
      <c r="C594" s="5" t="s">
        <v>2843</v>
      </c>
      <c r="D594" s="5" t="s">
        <v>473</v>
      </c>
      <c r="E594" s="5">
        <v>6</v>
      </c>
      <c r="F594" s="33">
        <v>1</v>
      </c>
      <c r="G594" s="37">
        <v>5.5</v>
      </c>
      <c r="H594" s="42">
        <f t="shared" si="31"/>
        <v>2.0853080568720381</v>
      </c>
      <c r="I594" s="34">
        <f t="shared" si="32"/>
        <v>5.0049999999999999</v>
      </c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</row>
    <row r="595" spans="1:60" s="2" customFormat="1" x14ac:dyDescent="0.25">
      <c r="A595" s="1" t="s">
        <v>1311</v>
      </c>
      <c r="B595" s="8" t="s">
        <v>2862</v>
      </c>
      <c r="C595" s="5" t="s">
        <v>2863</v>
      </c>
      <c r="D595" s="5" t="s">
        <v>473</v>
      </c>
      <c r="E595" s="5">
        <v>6</v>
      </c>
      <c r="F595" s="33">
        <v>1</v>
      </c>
      <c r="G595" s="37">
        <v>5.5</v>
      </c>
      <c r="H595" s="42">
        <f t="shared" si="31"/>
        <v>2.0853080568720381</v>
      </c>
      <c r="I595" s="34">
        <f t="shared" si="32"/>
        <v>5.0049999999999999</v>
      </c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</row>
    <row r="596" spans="1:60" s="2" customFormat="1" x14ac:dyDescent="0.25">
      <c r="A596" s="1" t="s">
        <v>1311</v>
      </c>
      <c r="B596" s="8" t="s">
        <v>3806</v>
      </c>
      <c r="C596" s="5" t="s">
        <v>3807</v>
      </c>
      <c r="D596" s="5" t="s">
        <v>473</v>
      </c>
      <c r="E596" s="5">
        <v>8</v>
      </c>
      <c r="F596" s="33">
        <v>2</v>
      </c>
      <c r="G596" s="37">
        <v>6.3</v>
      </c>
      <c r="H596" s="42">
        <f t="shared" si="31"/>
        <v>4.7772511848341237</v>
      </c>
      <c r="I596" s="34">
        <f t="shared" si="32"/>
        <v>11.465999999999999</v>
      </c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</row>
    <row r="597" spans="1:60" s="2" customFormat="1" x14ac:dyDescent="0.25">
      <c r="A597" s="1" t="s">
        <v>1311</v>
      </c>
      <c r="B597" s="8" t="s">
        <v>3955</v>
      </c>
      <c r="C597" s="5" t="s">
        <v>3956</v>
      </c>
      <c r="D597" s="5" t="s">
        <v>473</v>
      </c>
      <c r="E597" s="5">
        <v>6</v>
      </c>
      <c r="F597" s="33">
        <v>1</v>
      </c>
      <c r="G597" s="37">
        <v>5.6</v>
      </c>
      <c r="H597" s="42">
        <f t="shared" si="31"/>
        <v>2.1232227488151656</v>
      </c>
      <c r="I597" s="34">
        <f t="shared" si="32"/>
        <v>5.0960000000000001</v>
      </c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</row>
    <row r="598" spans="1:60" s="2" customFormat="1" x14ac:dyDescent="0.25">
      <c r="A598" s="1" t="s">
        <v>1311</v>
      </c>
      <c r="B598" s="8" t="s">
        <v>3957</v>
      </c>
      <c r="C598" s="5" t="s">
        <v>3958</v>
      </c>
      <c r="D598" s="5" t="s">
        <v>473</v>
      </c>
      <c r="E598" s="5">
        <v>6</v>
      </c>
      <c r="F598" s="33">
        <v>2</v>
      </c>
      <c r="G598" s="37">
        <v>5.6</v>
      </c>
      <c r="H598" s="42">
        <f t="shared" si="31"/>
        <v>4.2464454976303312</v>
      </c>
      <c r="I598" s="34">
        <f t="shared" si="32"/>
        <v>10.192</v>
      </c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</row>
    <row r="599" spans="1:60" s="2" customFormat="1" x14ac:dyDescent="0.25">
      <c r="A599" s="1" t="s">
        <v>1311</v>
      </c>
      <c r="B599" s="8" t="s">
        <v>2850</v>
      </c>
      <c r="C599" s="5" t="s">
        <v>2851</v>
      </c>
      <c r="D599" s="5" t="s">
        <v>473</v>
      </c>
      <c r="E599" s="5">
        <v>8</v>
      </c>
      <c r="F599" s="33">
        <v>1</v>
      </c>
      <c r="G599" s="37">
        <v>6.3</v>
      </c>
      <c r="H599" s="42">
        <f t="shared" si="31"/>
        <v>2.3886255924170618</v>
      </c>
      <c r="I599" s="34">
        <f t="shared" si="32"/>
        <v>5.7329999999999997</v>
      </c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</row>
    <row r="600" spans="1:60" s="2" customFormat="1" x14ac:dyDescent="0.25">
      <c r="A600" s="1" t="s">
        <v>1311</v>
      </c>
      <c r="B600" s="8" t="s">
        <v>3804</v>
      </c>
      <c r="C600" s="5" t="s">
        <v>3805</v>
      </c>
      <c r="D600" s="5" t="s">
        <v>473</v>
      </c>
      <c r="E600" s="5">
        <v>8</v>
      </c>
      <c r="F600" s="33">
        <v>1</v>
      </c>
      <c r="G600" s="37">
        <v>5.9</v>
      </c>
      <c r="H600" s="42">
        <f t="shared" si="31"/>
        <v>2.2369668246445502</v>
      </c>
      <c r="I600" s="34">
        <f t="shared" si="32"/>
        <v>5.3690000000000007</v>
      </c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</row>
    <row r="601" spans="1:60" s="2" customFormat="1" x14ac:dyDescent="0.25">
      <c r="A601" s="1" t="s">
        <v>1311</v>
      </c>
      <c r="B601" s="8" t="s">
        <v>3808</v>
      </c>
      <c r="C601" s="5" t="s">
        <v>3809</v>
      </c>
      <c r="D601" s="5" t="s">
        <v>473</v>
      </c>
      <c r="E601" s="5">
        <v>6</v>
      </c>
      <c r="F601" s="33">
        <v>1</v>
      </c>
      <c r="G601" s="37">
        <v>6.3</v>
      </c>
      <c r="H601" s="42">
        <f t="shared" si="31"/>
        <v>2.3886255924170618</v>
      </c>
      <c r="I601" s="34">
        <f t="shared" si="32"/>
        <v>5.7329999999999997</v>
      </c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</row>
    <row r="602" spans="1:60" s="2" customFormat="1" x14ac:dyDescent="0.25">
      <c r="A602" s="1" t="s">
        <v>1311</v>
      </c>
      <c r="B602" s="8" t="s">
        <v>3959</v>
      </c>
      <c r="C602" s="5" t="s">
        <v>3960</v>
      </c>
      <c r="D602" s="5" t="s">
        <v>473</v>
      </c>
      <c r="E602" s="5">
        <v>8</v>
      </c>
      <c r="F602" s="33">
        <v>1</v>
      </c>
      <c r="G602" s="37">
        <v>5.7</v>
      </c>
      <c r="H602" s="42">
        <f t="shared" si="31"/>
        <v>2.1611374407582944</v>
      </c>
      <c r="I602" s="34">
        <f t="shared" si="32"/>
        <v>5.1870000000000003</v>
      </c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</row>
    <row r="603" spans="1:60" s="2" customFormat="1" x14ac:dyDescent="0.25">
      <c r="A603" s="1" t="s">
        <v>1563</v>
      </c>
      <c r="B603" s="6" t="s">
        <v>1564</v>
      </c>
      <c r="C603" t="s">
        <v>1565</v>
      </c>
      <c r="D603" t="s">
        <v>432</v>
      </c>
      <c r="E603">
        <v>6</v>
      </c>
      <c r="F603" s="34">
        <v>1</v>
      </c>
      <c r="G603" s="10">
        <v>22</v>
      </c>
      <c r="H603" s="43">
        <f t="shared" si="31"/>
        <v>8.3412322274881525</v>
      </c>
      <c r="I603" s="34">
        <f t="shared" si="32"/>
        <v>20.02</v>
      </c>
    </row>
    <row r="604" spans="1:60" s="2" customFormat="1" x14ac:dyDescent="0.25">
      <c r="A604" s="7" t="s">
        <v>1007</v>
      </c>
      <c r="B604" s="8" t="s">
        <v>3317</v>
      </c>
      <c r="C604" s="5" t="s">
        <v>3318</v>
      </c>
      <c r="D604" s="5" t="s">
        <v>1889</v>
      </c>
      <c r="E604" s="5">
        <v>9</v>
      </c>
      <c r="F604" s="33">
        <v>1</v>
      </c>
      <c r="G604" s="37">
        <v>9.9</v>
      </c>
      <c r="H604" s="42">
        <f>(F604*0.4*G604)/1.055</f>
        <v>3.7535545023696688</v>
      </c>
      <c r="I604" s="34">
        <f t="shared" si="32"/>
        <v>9.0090000000000003</v>
      </c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26"/>
      <c r="AK604" s="26"/>
      <c r="AL604" s="26"/>
      <c r="AM604" s="26"/>
      <c r="AN604" s="26"/>
      <c r="AO604" s="26"/>
      <c r="AP604" s="26"/>
      <c r="AQ604" s="26"/>
      <c r="AR604" s="26"/>
      <c r="AS604" s="26"/>
      <c r="AT604" s="26"/>
      <c r="AU604" s="26"/>
      <c r="AV604" s="26"/>
      <c r="AW604" s="26"/>
      <c r="AX604" s="26"/>
      <c r="AY604" s="26"/>
      <c r="AZ604" s="26"/>
      <c r="BA604" s="26"/>
      <c r="BB604" s="26"/>
      <c r="BC604" s="26"/>
      <c r="BD604" s="26"/>
      <c r="BE604" s="26"/>
      <c r="BF604" s="26"/>
      <c r="BG604" s="26"/>
      <c r="BH604" s="26"/>
    </row>
    <row r="605" spans="1:60" s="2" customFormat="1" x14ac:dyDescent="0.25">
      <c r="A605" s="3" t="s">
        <v>537</v>
      </c>
      <c r="B605" s="4" t="s">
        <v>3820</v>
      </c>
      <c r="C605" s="2" t="s">
        <v>3821</v>
      </c>
      <c r="D605" s="2" t="s">
        <v>473</v>
      </c>
      <c r="E605" s="2">
        <v>9</v>
      </c>
      <c r="F605" s="32">
        <v>2</v>
      </c>
      <c r="G605" s="17">
        <v>9.9</v>
      </c>
      <c r="H605" s="41">
        <f>(F605*G605*0.05)/1.055</f>
        <v>0.9383886255924172</v>
      </c>
      <c r="I605" s="34">
        <f t="shared" si="32"/>
        <v>18.018000000000001</v>
      </c>
    </row>
    <row r="606" spans="1:60" s="2" customFormat="1" x14ac:dyDescent="0.25">
      <c r="A606" s="1"/>
      <c r="B606" s="46" t="s">
        <v>3820</v>
      </c>
      <c r="C606"/>
      <c r="D606"/>
      <c r="E606"/>
      <c r="F606" s="34"/>
      <c r="G606" s="10"/>
      <c r="H606" s="43"/>
      <c r="I606" s="34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</row>
    <row r="607" spans="1:60" s="2" customFormat="1" x14ac:dyDescent="0.25">
      <c r="A607" s="1" t="s">
        <v>1246</v>
      </c>
      <c r="B607" s="6" t="s">
        <v>1250</v>
      </c>
      <c r="C607" t="s">
        <v>1251</v>
      </c>
      <c r="D607" s="2" t="s">
        <v>425</v>
      </c>
      <c r="E607" s="2">
        <v>5</v>
      </c>
      <c r="F607" s="34">
        <v>1</v>
      </c>
      <c r="G607" s="10">
        <v>11.5</v>
      </c>
      <c r="H607" s="43">
        <f>(F607*G607*0.64)/1.055</f>
        <v>6.976303317535546</v>
      </c>
      <c r="I607" s="34">
        <f t="shared" ref="I607:I633" si="33">F607*G607*0.91</f>
        <v>10.465</v>
      </c>
    </row>
    <row r="608" spans="1:60" s="2" customFormat="1" x14ac:dyDescent="0.25">
      <c r="A608" s="1" t="s">
        <v>1246</v>
      </c>
      <c r="B608" s="6" t="s">
        <v>1248</v>
      </c>
      <c r="C608" t="s">
        <v>1249</v>
      </c>
      <c r="D608" s="2" t="s">
        <v>425</v>
      </c>
      <c r="E608" s="2">
        <v>5</v>
      </c>
      <c r="F608" s="34">
        <v>1</v>
      </c>
      <c r="G608" s="10">
        <v>11.5</v>
      </c>
      <c r="H608" s="43">
        <f>(F608*G608*0.64)/1.055</f>
        <v>6.976303317535546</v>
      </c>
      <c r="I608" s="34">
        <f t="shared" si="33"/>
        <v>10.465</v>
      </c>
    </row>
    <row r="609" spans="1:60" s="2" customFormat="1" x14ac:dyDescent="0.25">
      <c r="A609" s="3" t="s">
        <v>1630</v>
      </c>
      <c r="B609" s="4" t="s">
        <v>3400</v>
      </c>
      <c r="C609" s="2" t="s">
        <v>3401</v>
      </c>
      <c r="D609" s="2" t="s">
        <v>425</v>
      </c>
      <c r="E609" s="2">
        <v>9</v>
      </c>
      <c r="F609" s="32">
        <v>1</v>
      </c>
      <c r="G609" s="17">
        <v>7.9</v>
      </c>
      <c r="H609" s="41">
        <f t="shared" ref="H609:H617" si="34">(F609*G609*0.25)/1.055</f>
        <v>1.8720379146919433</v>
      </c>
      <c r="I609" s="34">
        <f t="shared" si="33"/>
        <v>7.1890000000000009</v>
      </c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</row>
    <row r="610" spans="1:60" s="2" customFormat="1" x14ac:dyDescent="0.25">
      <c r="A610" s="3" t="s">
        <v>537</v>
      </c>
      <c r="B610" s="4" t="s">
        <v>3604</v>
      </c>
      <c r="C610" s="2" t="s">
        <v>3605</v>
      </c>
      <c r="D610" s="2" t="s">
        <v>425</v>
      </c>
      <c r="E610" s="2">
        <v>9</v>
      </c>
      <c r="F610" s="32">
        <v>1</v>
      </c>
      <c r="G610" s="17">
        <v>25</v>
      </c>
      <c r="H610" s="41">
        <f t="shared" si="34"/>
        <v>5.9241706161137442</v>
      </c>
      <c r="I610" s="34">
        <f t="shared" si="33"/>
        <v>22.75</v>
      </c>
    </row>
    <row r="611" spans="1:60" s="23" customFormat="1" x14ac:dyDescent="0.25">
      <c r="A611" s="3" t="s">
        <v>537</v>
      </c>
      <c r="B611" s="4" t="s">
        <v>2983</v>
      </c>
      <c r="C611" s="2" t="s">
        <v>2984</v>
      </c>
      <c r="D611" s="2" t="s">
        <v>458</v>
      </c>
      <c r="E611" s="2">
        <v>6</v>
      </c>
      <c r="F611" s="32">
        <v>1</v>
      </c>
      <c r="G611" s="17">
        <v>9</v>
      </c>
      <c r="H611" s="41">
        <f t="shared" si="34"/>
        <v>2.1327014218009479</v>
      </c>
      <c r="I611" s="34">
        <f t="shared" si="33"/>
        <v>8.19</v>
      </c>
      <c r="J611" s="2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</row>
    <row r="612" spans="1:60" s="2" customFormat="1" x14ac:dyDescent="0.25">
      <c r="A612" s="3" t="s">
        <v>537</v>
      </c>
      <c r="B612" s="4" t="s">
        <v>538</v>
      </c>
      <c r="C612" s="2" t="s">
        <v>539</v>
      </c>
      <c r="D612" s="2" t="s">
        <v>458</v>
      </c>
      <c r="E612" s="2">
        <v>9</v>
      </c>
      <c r="F612" s="32">
        <v>6</v>
      </c>
      <c r="G612" s="17">
        <v>10.7</v>
      </c>
      <c r="H612" s="41">
        <f t="shared" si="34"/>
        <v>15.213270142180093</v>
      </c>
      <c r="I612" s="34">
        <f t="shared" si="33"/>
        <v>58.42199999999999</v>
      </c>
      <c r="J612" s="84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</row>
    <row r="613" spans="1:60" s="2" customFormat="1" x14ac:dyDescent="0.25">
      <c r="A613" s="3" t="s">
        <v>537</v>
      </c>
      <c r="B613" s="4" t="s">
        <v>3606</v>
      </c>
      <c r="C613" s="2" t="s">
        <v>3607</v>
      </c>
      <c r="D613" s="2" t="s">
        <v>458</v>
      </c>
      <c r="E613" s="2">
        <v>9</v>
      </c>
      <c r="F613" s="32">
        <v>1</v>
      </c>
      <c r="G613" s="17">
        <v>17.5</v>
      </c>
      <c r="H613" s="41">
        <f t="shared" si="34"/>
        <v>4.1469194312796214</v>
      </c>
      <c r="I613" s="34">
        <f t="shared" si="33"/>
        <v>15.925000000000001</v>
      </c>
    </row>
    <row r="614" spans="1:60" s="2" customFormat="1" x14ac:dyDescent="0.25">
      <c r="A614" s="3" t="s">
        <v>537</v>
      </c>
      <c r="B614" s="4" t="s">
        <v>2985</v>
      </c>
      <c r="C614" s="2" t="s">
        <v>2986</v>
      </c>
      <c r="D614" s="2" t="s">
        <v>458</v>
      </c>
      <c r="E614" s="2">
        <v>9</v>
      </c>
      <c r="F614" s="32">
        <v>1</v>
      </c>
      <c r="G614" s="17">
        <v>10.7</v>
      </c>
      <c r="H614" s="41">
        <f t="shared" si="34"/>
        <v>2.5355450236966823</v>
      </c>
      <c r="I614" s="34">
        <f t="shared" si="33"/>
        <v>9.7370000000000001</v>
      </c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</row>
    <row r="615" spans="1:60" s="2" customFormat="1" x14ac:dyDescent="0.25">
      <c r="A615" s="3" t="s">
        <v>537</v>
      </c>
      <c r="B615" s="4" t="s">
        <v>2989</v>
      </c>
      <c r="C615" s="2" t="s">
        <v>2990</v>
      </c>
      <c r="D615" s="2" t="s">
        <v>458</v>
      </c>
      <c r="E615" s="2">
        <v>9</v>
      </c>
      <c r="F615" s="32">
        <v>1</v>
      </c>
      <c r="G615" s="17">
        <v>17.5</v>
      </c>
      <c r="H615" s="41">
        <f t="shared" si="34"/>
        <v>4.1469194312796214</v>
      </c>
      <c r="I615" s="34">
        <f t="shared" si="33"/>
        <v>15.925000000000001</v>
      </c>
    </row>
    <row r="616" spans="1:60" s="2" customFormat="1" x14ac:dyDescent="0.25">
      <c r="A616" s="3" t="s">
        <v>537</v>
      </c>
      <c r="B616" s="4" t="s">
        <v>2987</v>
      </c>
      <c r="C616" s="2" t="s">
        <v>2988</v>
      </c>
      <c r="D616" s="2" t="s">
        <v>458</v>
      </c>
      <c r="E616" s="2">
        <v>9</v>
      </c>
      <c r="F616" s="32">
        <v>1</v>
      </c>
      <c r="G616" s="17">
        <v>14</v>
      </c>
      <c r="H616" s="41">
        <f t="shared" si="34"/>
        <v>3.3175355450236967</v>
      </c>
      <c r="I616" s="34">
        <f t="shared" si="33"/>
        <v>12.74</v>
      </c>
    </row>
    <row r="617" spans="1:60" s="2" customFormat="1" x14ac:dyDescent="0.25">
      <c r="A617" s="3" t="s">
        <v>221</v>
      </c>
      <c r="B617" s="4" t="s">
        <v>222</v>
      </c>
      <c r="C617" s="2" t="s">
        <v>223</v>
      </c>
      <c r="D617" s="2" t="s">
        <v>425</v>
      </c>
      <c r="F617" s="32">
        <v>1</v>
      </c>
      <c r="G617" s="17">
        <v>14.8</v>
      </c>
      <c r="H617" s="41">
        <f t="shared" si="34"/>
        <v>3.5071090047393367</v>
      </c>
      <c r="I617" s="34">
        <f t="shared" si="33"/>
        <v>13.468000000000002</v>
      </c>
      <c r="J617" s="5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</row>
    <row r="618" spans="1:60" s="2" customFormat="1" x14ac:dyDescent="0.25">
      <c r="A618" s="3" t="s">
        <v>20</v>
      </c>
      <c r="B618" s="4" t="s">
        <v>2944</v>
      </c>
      <c r="C618" s="2" t="s">
        <v>2945</v>
      </c>
      <c r="D618" s="2" t="s">
        <v>425</v>
      </c>
      <c r="E618" s="2">
        <v>9</v>
      </c>
      <c r="F618" s="32">
        <v>1</v>
      </c>
      <c r="G618" s="17">
        <v>12</v>
      </c>
      <c r="H618" s="41"/>
      <c r="I618" s="34">
        <f t="shared" si="33"/>
        <v>10.92</v>
      </c>
    </row>
    <row r="619" spans="1:60" s="2" customFormat="1" x14ac:dyDescent="0.25">
      <c r="A619" s="3" t="s">
        <v>20</v>
      </c>
      <c r="B619" s="4" t="s">
        <v>897</v>
      </c>
      <c r="C619" s="2" t="s">
        <v>898</v>
      </c>
      <c r="D619" s="2" t="s">
        <v>425</v>
      </c>
      <c r="E619" s="2">
        <v>9</v>
      </c>
      <c r="F619" s="32">
        <v>1</v>
      </c>
      <c r="G619" s="17">
        <v>12</v>
      </c>
      <c r="H619" s="41"/>
      <c r="I619" s="34">
        <f t="shared" si="33"/>
        <v>10.92</v>
      </c>
    </row>
    <row r="620" spans="1:60" s="2" customFormat="1" x14ac:dyDescent="0.25">
      <c r="A620" s="3" t="s">
        <v>20</v>
      </c>
      <c r="B620" s="4" t="s">
        <v>2938</v>
      </c>
      <c r="C620" s="2" t="s">
        <v>2939</v>
      </c>
      <c r="D620" s="2" t="s">
        <v>425</v>
      </c>
      <c r="E620" s="2">
        <v>9</v>
      </c>
      <c r="F620" s="32">
        <v>1</v>
      </c>
      <c r="G620" s="17">
        <v>12</v>
      </c>
      <c r="H620" s="41"/>
      <c r="I620" s="34">
        <f t="shared" si="33"/>
        <v>10.92</v>
      </c>
    </row>
    <row r="621" spans="1:60" s="2" customFormat="1" x14ac:dyDescent="0.25">
      <c r="A621" s="21" t="s">
        <v>20</v>
      </c>
      <c r="B621" s="22" t="s">
        <v>3534</v>
      </c>
      <c r="C621" s="23" t="s">
        <v>3535</v>
      </c>
      <c r="D621" s="23" t="s">
        <v>458</v>
      </c>
      <c r="E621" s="23">
        <v>9</v>
      </c>
      <c r="F621" s="31">
        <v>1</v>
      </c>
      <c r="G621" s="30">
        <v>13</v>
      </c>
      <c r="H621" s="40">
        <f>(F621*G621*0.25)/1.055</f>
        <v>3.080568720379147</v>
      </c>
      <c r="I621" s="34">
        <f t="shared" si="33"/>
        <v>11.83</v>
      </c>
    </row>
    <row r="622" spans="1:60" s="2" customFormat="1" x14ac:dyDescent="0.25">
      <c r="A622" s="7" t="s">
        <v>20</v>
      </c>
      <c r="B622" s="8" t="s">
        <v>2940</v>
      </c>
      <c r="C622" s="5" t="s">
        <v>2941</v>
      </c>
      <c r="D622" s="5" t="s">
        <v>458</v>
      </c>
      <c r="E622" s="5">
        <v>5</v>
      </c>
      <c r="F622" s="33">
        <v>1</v>
      </c>
      <c r="G622" s="37">
        <v>13</v>
      </c>
      <c r="H622" s="42">
        <f>(F622*G622*0.4)/1.055</f>
        <v>4.9289099526066353</v>
      </c>
      <c r="I622" s="34">
        <f t="shared" si="33"/>
        <v>11.83</v>
      </c>
    </row>
    <row r="623" spans="1:60" s="2" customFormat="1" x14ac:dyDescent="0.25">
      <c r="A623" s="7" t="s">
        <v>20</v>
      </c>
      <c r="B623" s="8" t="s">
        <v>2942</v>
      </c>
      <c r="C623" s="5" t="s">
        <v>2943</v>
      </c>
      <c r="D623" s="5" t="s">
        <v>458</v>
      </c>
      <c r="E623" s="5">
        <v>3</v>
      </c>
      <c r="F623" s="33">
        <v>1</v>
      </c>
      <c r="G623" s="37">
        <v>12</v>
      </c>
      <c r="H623" s="42">
        <f>(F623*G623*0.4)/1.055</f>
        <v>4.5497630331753562</v>
      </c>
      <c r="I623" s="34">
        <f t="shared" si="33"/>
        <v>10.92</v>
      </c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</row>
    <row r="624" spans="1:60" s="23" customFormat="1" x14ac:dyDescent="0.25">
      <c r="A624" s="21" t="s">
        <v>20</v>
      </c>
      <c r="B624" s="22" t="s">
        <v>3532</v>
      </c>
      <c r="C624" s="23" t="s">
        <v>3533</v>
      </c>
      <c r="D624" s="23" t="s">
        <v>458</v>
      </c>
      <c r="E624" s="23">
        <v>9</v>
      </c>
      <c r="F624" s="31">
        <v>1</v>
      </c>
      <c r="G624" s="30">
        <v>13</v>
      </c>
      <c r="H624" s="40">
        <f t="shared" ref="H624:H632" si="35">(F624*G624*0.25)/1.055</f>
        <v>3.080568720379147</v>
      </c>
      <c r="I624" s="34">
        <f t="shared" si="33"/>
        <v>11.83</v>
      </c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</row>
    <row r="625" spans="1:60" s="23" customFormat="1" x14ac:dyDescent="0.25">
      <c r="A625" s="21" t="s">
        <v>20</v>
      </c>
      <c r="B625" s="22" t="s">
        <v>3530</v>
      </c>
      <c r="C625" s="23" t="s">
        <v>3531</v>
      </c>
      <c r="D625" s="23" t="s">
        <v>425</v>
      </c>
      <c r="E625" s="23">
        <v>9</v>
      </c>
      <c r="F625" s="31">
        <v>1</v>
      </c>
      <c r="G625" s="30">
        <v>16.899999999999999</v>
      </c>
      <c r="H625" s="40">
        <f t="shared" si="35"/>
        <v>4.0047393364928912</v>
      </c>
      <c r="I625" s="34">
        <f t="shared" si="33"/>
        <v>15.379</v>
      </c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</row>
    <row r="626" spans="1:60" s="2" customFormat="1" x14ac:dyDescent="0.25">
      <c r="A626" s="21" t="s">
        <v>20</v>
      </c>
      <c r="B626" s="22" t="s">
        <v>3729</v>
      </c>
      <c r="C626" s="23" t="s">
        <v>3730</v>
      </c>
      <c r="D626" s="23" t="s">
        <v>458</v>
      </c>
      <c r="E626" s="23">
        <v>9</v>
      </c>
      <c r="F626" s="31">
        <v>1</v>
      </c>
      <c r="G626" s="30">
        <v>13.5</v>
      </c>
      <c r="H626" s="40">
        <f t="shared" si="35"/>
        <v>3.1990521327014219</v>
      </c>
      <c r="I626" s="34">
        <f t="shared" si="33"/>
        <v>12.285</v>
      </c>
    </row>
    <row r="627" spans="1:60" s="2" customFormat="1" x14ac:dyDescent="0.25">
      <c r="A627" s="3" t="s">
        <v>1325</v>
      </c>
      <c r="B627" s="4" t="s">
        <v>389</v>
      </c>
      <c r="C627" s="2" t="s">
        <v>220</v>
      </c>
      <c r="D627" s="2" t="s">
        <v>425</v>
      </c>
      <c r="E627" s="2">
        <v>10</v>
      </c>
      <c r="F627" s="32">
        <v>1</v>
      </c>
      <c r="G627" s="17">
        <v>10</v>
      </c>
      <c r="H627" s="41">
        <f t="shared" si="35"/>
        <v>2.3696682464454977</v>
      </c>
      <c r="I627" s="34">
        <f t="shared" si="33"/>
        <v>9.1</v>
      </c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23"/>
      <c r="BC627" s="23"/>
      <c r="BD627" s="23"/>
      <c r="BE627" s="23"/>
      <c r="BF627" s="23"/>
      <c r="BG627" s="23"/>
      <c r="BH627" s="23"/>
    </row>
    <row r="628" spans="1:60" s="2" customFormat="1" x14ac:dyDescent="0.25">
      <c r="A628" s="3" t="s">
        <v>1325</v>
      </c>
      <c r="B628" s="4" t="s">
        <v>392</v>
      </c>
      <c r="C628" s="2" t="s">
        <v>393</v>
      </c>
      <c r="D628" s="2" t="s">
        <v>425</v>
      </c>
      <c r="E628" s="2">
        <v>10</v>
      </c>
      <c r="F628" s="32">
        <v>1</v>
      </c>
      <c r="G628" s="17">
        <v>10</v>
      </c>
      <c r="H628" s="41">
        <f t="shared" si="35"/>
        <v>2.3696682464454977</v>
      </c>
      <c r="I628" s="34">
        <f t="shared" si="33"/>
        <v>9.1</v>
      </c>
    </row>
    <row r="629" spans="1:60" s="2" customFormat="1" x14ac:dyDescent="0.25">
      <c r="A629" s="3" t="s">
        <v>1325</v>
      </c>
      <c r="B629" s="4" t="s">
        <v>3537</v>
      </c>
      <c r="C629" s="2" t="s">
        <v>3538</v>
      </c>
      <c r="D629" s="2" t="s">
        <v>425</v>
      </c>
      <c r="E629" s="2">
        <v>8</v>
      </c>
      <c r="F629" s="32">
        <v>1</v>
      </c>
      <c r="G629" s="17">
        <v>13</v>
      </c>
      <c r="H629" s="41">
        <f t="shared" si="35"/>
        <v>3.080568720379147</v>
      </c>
      <c r="I629" s="34">
        <f t="shared" si="33"/>
        <v>11.83</v>
      </c>
      <c r="J629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23"/>
      <c r="BC629" s="23"/>
      <c r="BD629" s="23"/>
      <c r="BE629" s="23"/>
      <c r="BF629" s="23"/>
      <c r="BG629" s="23"/>
      <c r="BH629" s="23"/>
    </row>
    <row r="630" spans="1:60" s="2" customFormat="1" x14ac:dyDescent="0.25">
      <c r="A630" s="3" t="s">
        <v>1325</v>
      </c>
      <c r="B630" s="4" t="s">
        <v>3539</v>
      </c>
      <c r="C630" s="2" t="s">
        <v>3540</v>
      </c>
      <c r="D630" s="2" t="s">
        <v>425</v>
      </c>
      <c r="E630" s="2">
        <v>8</v>
      </c>
      <c r="F630" s="32">
        <v>1</v>
      </c>
      <c r="G630" s="17">
        <v>13</v>
      </c>
      <c r="H630" s="41">
        <f t="shared" si="35"/>
        <v>3.080568720379147</v>
      </c>
      <c r="I630" s="34">
        <f t="shared" si="33"/>
        <v>11.83</v>
      </c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23"/>
      <c r="BC630" s="23"/>
      <c r="BD630" s="23"/>
      <c r="BE630" s="23"/>
      <c r="BF630" s="23"/>
      <c r="BG630" s="23"/>
      <c r="BH630" s="23"/>
    </row>
    <row r="631" spans="1:60" s="2" customFormat="1" x14ac:dyDescent="0.25">
      <c r="A631" s="3" t="s">
        <v>1325</v>
      </c>
      <c r="B631" s="4" t="s">
        <v>2383</v>
      </c>
      <c r="C631" s="2" t="s">
        <v>2384</v>
      </c>
      <c r="D631" s="2" t="s">
        <v>425</v>
      </c>
      <c r="E631" s="2">
        <v>10</v>
      </c>
      <c r="F631" s="32">
        <v>1</v>
      </c>
      <c r="G631" s="17">
        <v>40</v>
      </c>
      <c r="H631" s="41">
        <f t="shared" si="35"/>
        <v>9.4786729857819907</v>
      </c>
      <c r="I631" s="34">
        <f t="shared" si="33"/>
        <v>36.4</v>
      </c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  <c r="AZ631" s="23"/>
      <c r="BA631" s="23"/>
      <c r="BB631" s="23"/>
      <c r="BC631" s="23"/>
      <c r="BD631" s="23"/>
      <c r="BE631" s="23"/>
      <c r="BF631" s="23"/>
      <c r="BG631" s="23"/>
      <c r="BH631" s="23"/>
    </row>
    <row r="632" spans="1:60" s="2" customFormat="1" x14ac:dyDescent="0.25">
      <c r="A632" s="3" t="s">
        <v>1325</v>
      </c>
      <c r="B632" s="4" t="s">
        <v>3541</v>
      </c>
      <c r="C632" s="2" t="s">
        <v>3542</v>
      </c>
      <c r="D632" s="2" t="s">
        <v>425</v>
      </c>
      <c r="E632" s="2">
        <v>10</v>
      </c>
      <c r="F632" s="32">
        <v>1</v>
      </c>
      <c r="G632" s="17">
        <v>14</v>
      </c>
      <c r="H632" s="41">
        <f t="shared" si="35"/>
        <v>3.3175355450236967</v>
      </c>
      <c r="I632" s="34">
        <f t="shared" si="33"/>
        <v>12.74</v>
      </c>
    </row>
    <row r="633" spans="1:60" s="2" customFormat="1" x14ac:dyDescent="0.25">
      <c r="A633" s="3" t="s">
        <v>1325</v>
      </c>
      <c r="B633" s="4" t="s">
        <v>2385</v>
      </c>
      <c r="C633" s="2" t="s">
        <v>2386</v>
      </c>
      <c r="D633" s="2" t="s">
        <v>458</v>
      </c>
      <c r="E633" s="2">
        <v>6</v>
      </c>
      <c r="F633" s="32">
        <v>1</v>
      </c>
      <c r="G633" s="17">
        <v>12</v>
      </c>
      <c r="H633" s="41"/>
      <c r="I633" s="34">
        <f t="shared" si="33"/>
        <v>10.92</v>
      </c>
      <c r="K633" s="23"/>
    </row>
    <row r="634" spans="1:60" s="2" customFormat="1" x14ac:dyDescent="0.25">
      <c r="A634" s="1"/>
      <c r="B634" s="46" t="s">
        <v>2385</v>
      </c>
      <c r="C634"/>
      <c r="D634"/>
      <c r="E634"/>
      <c r="F634" s="34"/>
      <c r="G634" s="10"/>
      <c r="H634" s="43"/>
      <c r="I634" s="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</row>
    <row r="635" spans="1:60" s="2" customFormat="1" x14ac:dyDescent="0.25">
      <c r="A635" s="7" t="s">
        <v>1325</v>
      </c>
      <c r="B635" s="8" t="s">
        <v>901</v>
      </c>
      <c r="C635" s="5" t="s">
        <v>902</v>
      </c>
      <c r="D635" s="5" t="s">
        <v>458</v>
      </c>
      <c r="E635" s="5">
        <v>7</v>
      </c>
      <c r="F635" s="33">
        <v>1</v>
      </c>
      <c r="G635" s="37">
        <v>12</v>
      </c>
      <c r="H635" s="42">
        <f>(F635*G635*0.4)/1.055</f>
        <v>4.5497630331753562</v>
      </c>
      <c r="I635" s="34">
        <f t="shared" ref="I635:I655" si="36">F635*G635*0.91</f>
        <v>10.92</v>
      </c>
      <c r="J635"/>
    </row>
    <row r="636" spans="1:60" s="2" customFormat="1" x14ac:dyDescent="0.25">
      <c r="A636" s="3" t="s">
        <v>1325</v>
      </c>
      <c r="B636" s="4" t="s">
        <v>899</v>
      </c>
      <c r="C636" s="2" t="s">
        <v>900</v>
      </c>
      <c r="D636" s="2" t="s">
        <v>458</v>
      </c>
      <c r="E636" s="2">
        <v>6</v>
      </c>
      <c r="F636" s="32">
        <v>1</v>
      </c>
      <c r="G636" s="17">
        <v>12</v>
      </c>
      <c r="H636" s="41">
        <f>(F636*G636*0.25)/1.055</f>
        <v>2.8436018957345972</v>
      </c>
      <c r="I636" s="34">
        <f t="shared" si="36"/>
        <v>10.92</v>
      </c>
    </row>
    <row r="637" spans="1:60" s="2" customFormat="1" x14ac:dyDescent="0.25">
      <c r="A637" s="3" t="s">
        <v>1325</v>
      </c>
      <c r="B637" s="4" t="s">
        <v>2381</v>
      </c>
      <c r="C637" s="2" t="s">
        <v>2382</v>
      </c>
      <c r="D637" s="2" t="s">
        <v>425</v>
      </c>
      <c r="E637" s="2">
        <v>3</v>
      </c>
      <c r="F637" s="32">
        <v>1</v>
      </c>
      <c r="G637" s="17">
        <v>16</v>
      </c>
      <c r="H637" s="41">
        <f>(F637*G637*0.25)/1.055</f>
        <v>3.7914691943127963</v>
      </c>
      <c r="I637" s="34">
        <f t="shared" si="36"/>
        <v>14.56</v>
      </c>
    </row>
    <row r="638" spans="1:60" s="2" customFormat="1" x14ac:dyDescent="0.25">
      <c r="A638" s="3" t="s">
        <v>1325</v>
      </c>
      <c r="B638" s="4" t="s">
        <v>3543</v>
      </c>
      <c r="C638" s="2" t="s">
        <v>3544</v>
      </c>
      <c r="D638" s="2" t="s">
        <v>425</v>
      </c>
      <c r="E638" s="2">
        <v>10</v>
      </c>
      <c r="F638" s="32">
        <v>1</v>
      </c>
      <c r="G638" s="17">
        <v>14</v>
      </c>
      <c r="H638" s="41">
        <f>(F638*G638*0.25)/1.055</f>
        <v>3.3175355450236967</v>
      </c>
      <c r="I638" s="34">
        <f t="shared" si="36"/>
        <v>12.74</v>
      </c>
    </row>
    <row r="639" spans="1:60" s="2" customFormat="1" x14ac:dyDescent="0.25">
      <c r="A639" s="7" t="s">
        <v>1325</v>
      </c>
      <c r="B639" s="8" t="s">
        <v>1326</v>
      </c>
      <c r="C639" s="5" t="s">
        <v>1327</v>
      </c>
      <c r="D639" s="5" t="s">
        <v>425</v>
      </c>
      <c r="E639" s="5">
        <v>10</v>
      </c>
      <c r="F639" s="33">
        <v>1</v>
      </c>
      <c r="G639" s="37">
        <v>12</v>
      </c>
      <c r="H639" s="42">
        <f>(F639*G639*0.5)/1.055</f>
        <v>5.6872037914691944</v>
      </c>
      <c r="I639" s="34">
        <f t="shared" si="36"/>
        <v>10.92</v>
      </c>
    </row>
    <row r="640" spans="1:60" s="23" customFormat="1" x14ac:dyDescent="0.25">
      <c r="A640" s="3" t="s">
        <v>1325</v>
      </c>
      <c r="B640" s="4" t="s">
        <v>394</v>
      </c>
      <c r="C640" s="2" t="s">
        <v>395</v>
      </c>
      <c r="D640" s="2" t="s">
        <v>425</v>
      </c>
      <c r="E640" s="2">
        <v>10</v>
      </c>
      <c r="F640" s="32">
        <v>1</v>
      </c>
      <c r="G640" s="17">
        <v>11</v>
      </c>
      <c r="H640" s="41">
        <f>(F640*G640*0.25)/1.055</f>
        <v>2.6066350710900474</v>
      </c>
      <c r="I640" s="34">
        <f t="shared" si="36"/>
        <v>10.01</v>
      </c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</row>
    <row r="641" spans="1:60" s="23" customFormat="1" x14ac:dyDescent="0.25">
      <c r="A641" s="7" t="s">
        <v>1325</v>
      </c>
      <c r="B641" s="8" t="s">
        <v>1328</v>
      </c>
      <c r="C641" s="5" t="s">
        <v>888</v>
      </c>
      <c r="D641" s="5" t="s">
        <v>425</v>
      </c>
      <c r="E641" s="5">
        <v>10</v>
      </c>
      <c r="F641" s="33">
        <v>6</v>
      </c>
      <c r="G641" s="37">
        <v>15</v>
      </c>
      <c r="H641" s="42">
        <f>(F641*G641*0.5)/1.055</f>
        <v>42.654028436018962</v>
      </c>
      <c r="I641" s="34">
        <f t="shared" si="36"/>
        <v>81.900000000000006</v>
      </c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</row>
    <row r="642" spans="1:60" s="2" customFormat="1" x14ac:dyDescent="0.25">
      <c r="A642" s="3" t="s">
        <v>1325</v>
      </c>
      <c r="B642" s="4" t="s">
        <v>390</v>
      </c>
      <c r="C642" s="2" t="s">
        <v>391</v>
      </c>
      <c r="D642" s="2" t="s">
        <v>425</v>
      </c>
      <c r="E642" s="2">
        <v>10</v>
      </c>
      <c r="F642" s="32">
        <v>1</v>
      </c>
      <c r="G642" s="17">
        <v>11</v>
      </c>
      <c r="H642" s="41">
        <f>(F642*G642*0.25)/1.055</f>
        <v>2.6066350710900474</v>
      </c>
      <c r="I642" s="34">
        <f t="shared" si="36"/>
        <v>10.01</v>
      </c>
    </row>
    <row r="643" spans="1:60" s="2" customFormat="1" x14ac:dyDescent="0.25">
      <c r="A643" s="7" t="s">
        <v>1325</v>
      </c>
      <c r="B643" s="8" t="s">
        <v>355</v>
      </c>
      <c r="C643" s="5" t="s">
        <v>356</v>
      </c>
      <c r="D643" s="5" t="s">
        <v>425</v>
      </c>
      <c r="E643" s="5">
        <v>17</v>
      </c>
      <c r="F643" s="33">
        <v>2</v>
      </c>
      <c r="G643" s="37">
        <v>13</v>
      </c>
      <c r="H643" s="42">
        <f>(F643*G643*0.4)/1.055</f>
        <v>9.8578199052132707</v>
      </c>
      <c r="I643" s="34">
        <f t="shared" si="36"/>
        <v>23.66</v>
      </c>
      <c r="K643" s="23"/>
    </row>
    <row r="644" spans="1:60" s="2" customFormat="1" x14ac:dyDescent="0.25">
      <c r="A644" s="7" t="s">
        <v>1325</v>
      </c>
      <c r="B644" s="8" t="s">
        <v>353</v>
      </c>
      <c r="C644" s="5" t="s">
        <v>354</v>
      </c>
      <c r="D644" s="5" t="s">
        <v>458</v>
      </c>
      <c r="E644" s="5">
        <v>4</v>
      </c>
      <c r="F644" s="33">
        <v>1</v>
      </c>
      <c r="G644" s="37">
        <v>13</v>
      </c>
      <c r="H644" s="42">
        <f>(F644*G644*0.4)/1.055</f>
        <v>4.9289099526066353</v>
      </c>
      <c r="I644" s="34">
        <f t="shared" si="36"/>
        <v>11.83</v>
      </c>
    </row>
    <row r="645" spans="1:60" s="2" customFormat="1" x14ac:dyDescent="0.25">
      <c r="A645" s="7" t="s">
        <v>1325</v>
      </c>
      <c r="B645" s="8" t="s">
        <v>359</v>
      </c>
      <c r="C645" s="5" t="s">
        <v>916</v>
      </c>
      <c r="D645" s="5" t="s">
        <v>425</v>
      </c>
      <c r="E645" s="5">
        <v>10</v>
      </c>
      <c r="F645" s="33">
        <v>2</v>
      </c>
      <c r="G645" s="37">
        <v>12</v>
      </c>
      <c r="H645" s="42">
        <f>(F645*G645*0.4)/1.055</f>
        <v>9.0995260663507125</v>
      </c>
      <c r="I645" s="34">
        <f t="shared" si="36"/>
        <v>21.84</v>
      </c>
      <c r="J645" s="23"/>
    </row>
    <row r="646" spans="1:60" s="2" customFormat="1" x14ac:dyDescent="0.25">
      <c r="A646" s="3" t="s">
        <v>1325</v>
      </c>
      <c r="B646" s="4" t="s">
        <v>361</v>
      </c>
      <c r="C646" s="2" t="s">
        <v>903</v>
      </c>
      <c r="D646" s="2" t="s">
        <v>425</v>
      </c>
      <c r="E646" s="2">
        <v>9</v>
      </c>
      <c r="F646" s="32">
        <v>1</v>
      </c>
      <c r="G646" s="17">
        <v>14</v>
      </c>
      <c r="H646" s="41">
        <f>(F646*G646*0.25)/1.055</f>
        <v>3.3175355450236967</v>
      </c>
      <c r="I646" s="34">
        <f t="shared" si="36"/>
        <v>12.74</v>
      </c>
    </row>
    <row r="647" spans="1:60" s="2" customFormat="1" x14ac:dyDescent="0.25">
      <c r="A647" s="7" t="s">
        <v>1325</v>
      </c>
      <c r="B647" s="8" t="s">
        <v>523</v>
      </c>
      <c r="C647" s="5" t="s">
        <v>524</v>
      </c>
      <c r="D647" s="5" t="s">
        <v>425</v>
      </c>
      <c r="E647" s="5">
        <v>10</v>
      </c>
      <c r="F647" s="33">
        <v>2</v>
      </c>
      <c r="G647" s="37">
        <v>12</v>
      </c>
      <c r="H647" s="42">
        <f>(F647*G647*0.4)/1.055</f>
        <v>9.0995260663507125</v>
      </c>
      <c r="I647" s="34">
        <f t="shared" si="36"/>
        <v>21.84</v>
      </c>
    </row>
    <row r="648" spans="1:60" s="2" customFormat="1" x14ac:dyDescent="0.25">
      <c r="A648" s="7" t="s">
        <v>1325</v>
      </c>
      <c r="B648" s="8" t="s">
        <v>2393</v>
      </c>
      <c r="C648" s="5" t="s">
        <v>2394</v>
      </c>
      <c r="D648" s="5" t="s">
        <v>856</v>
      </c>
      <c r="E648" s="5">
        <v>7</v>
      </c>
      <c r="F648" s="33">
        <v>1</v>
      </c>
      <c r="G648" s="37">
        <v>14.9</v>
      </c>
      <c r="H648" s="42">
        <f>(F648*G648*0.4)/1.055</f>
        <v>5.6492890995260678</v>
      </c>
      <c r="I648" s="34">
        <f t="shared" si="36"/>
        <v>13.559000000000001</v>
      </c>
    </row>
    <row r="649" spans="1:60" s="2" customFormat="1" x14ac:dyDescent="0.25">
      <c r="A649" s="7" t="s">
        <v>1325</v>
      </c>
      <c r="B649" s="8" t="s">
        <v>896</v>
      </c>
      <c r="C649" s="5" t="s">
        <v>3536</v>
      </c>
      <c r="D649" s="5" t="s">
        <v>458</v>
      </c>
      <c r="E649" s="5">
        <v>8</v>
      </c>
      <c r="F649" s="33">
        <v>1</v>
      </c>
      <c r="G649" s="37">
        <v>13</v>
      </c>
      <c r="H649" s="42">
        <f>(F649*G649*0.4)/1.055</f>
        <v>4.9289099526066353</v>
      </c>
      <c r="I649" s="34">
        <f t="shared" si="36"/>
        <v>11.83</v>
      </c>
      <c r="J649"/>
    </row>
    <row r="650" spans="1:60" s="2" customFormat="1" x14ac:dyDescent="0.25">
      <c r="A650" s="7" t="s">
        <v>1325</v>
      </c>
      <c r="B650" s="8" t="s">
        <v>521</v>
      </c>
      <c r="C650" s="5" t="s">
        <v>522</v>
      </c>
      <c r="D650" s="5" t="s">
        <v>425</v>
      </c>
      <c r="E650" s="5">
        <v>10</v>
      </c>
      <c r="F650" s="33">
        <v>2</v>
      </c>
      <c r="G650" s="37">
        <v>12</v>
      </c>
      <c r="H650" s="42">
        <f>(F650*G650*0.4)/1.055</f>
        <v>9.0995260663507125</v>
      </c>
      <c r="I650" s="34">
        <f t="shared" si="36"/>
        <v>21.84</v>
      </c>
      <c r="J650" s="24"/>
    </row>
    <row r="651" spans="1:60" s="2" customFormat="1" x14ac:dyDescent="0.25">
      <c r="A651" s="7" t="s">
        <v>1325</v>
      </c>
      <c r="B651" s="8" t="s">
        <v>2391</v>
      </c>
      <c r="C651" s="5" t="s">
        <v>2392</v>
      </c>
      <c r="D651" s="5" t="s">
        <v>458</v>
      </c>
      <c r="E651" s="5">
        <v>8</v>
      </c>
      <c r="F651" s="33">
        <v>1</v>
      </c>
      <c r="G651" s="37">
        <v>13</v>
      </c>
      <c r="H651" s="42">
        <f>(F651*G651*0.4)/1.055</f>
        <v>4.9289099526066353</v>
      </c>
      <c r="I651" s="34">
        <f t="shared" si="36"/>
        <v>11.83</v>
      </c>
    </row>
    <row r="652" spans="1:60" s="2" customFormat="1" x14ac:dyDescent="0.25">
      <c r="A652" s="7" t="s">
        <v>1325</v>
      </c>
      <c r="B652" s="8" t="s">
        <v>2379</v>
      </c>
      <c r="C652" s="5" t="s">
        <v>2380</v>
      </c>
      <c r="D652" s="5" t="s">
        <v>425</v>
      </c>
      <c r="E652" s="5">
        <v>10</v>
      </c>
      <c r="F652" s="33">
        <v>1</v>
      </c>
      <c r="G652" s="37">
        <v>14.9</v>
      </c>
      <c r="H652" s="42">
        <f>(F652*G652*0.5)/1.055</f>
        <v>7.0616113744075832</v>
      </c>
      <c r="I652" s="34">
        <f t="shared" si="36"/>
        <v>13.559000000000001</v>
      </c>
    </row>
    <row r="653" spans="1:60" s="2" customFormat="1" x14ac:dyDescent="0.25">
      <c r="A653" s="7" t="s">
        <v>397</v>
      </c>
      <c r="B653" s="8" t="s">
        <v>1829</v>
      </c>
      <c r="C653" s="5" t="s">
        <v>1830</v>
      </c>
      <c r="D653" s="5" t="s">
        <v>458</v>
      </c>
      <c r="E653" s="5">
        <v>3</v>
      </c>
      <c r="F653" s="33">
        <v>1</v>
      </c>
      <c r="G653" s="37">
        <v>14.9</v>
      </c>
      <c r="H653" s="43"/>
      <c r="I653" s="34">
        <f t="shared" si="36"/>
        <v>13.559000000000001</v>
      </c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</row>
    <row r="654" spans="1:60" s="2" customFormat="1" x14ac:dyDescent="0.25">
      <c r="A654" s="7" t="s">
        <v>397</v>
      </c>
      <c r="B654" s="8" t="s">
        <v>1818</v>
      </c>
      <c r="C654" s="5" t="s">
        <v>1819</v>
      </c>
      <c r="D654" s="5" t="s">
        <v>189</v>
      </c>
      <c r="E654" s="5">
        <v>12</v>
      </c>
      <c r="F654" s="33">
        <v>1</v>
      </c>
      <c r="G654" s="37">
        <v>19.95</v>
      </c>
      <c r="H654" s="43"/>
      <c r="I654" s="34">
        <f t="shared" si="36"/>
        <v>18.154499999999999</v>
      </c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</row>
    <row r="655" spans="1:60" x14ac:dyDescent="0.25">
      <c r="A655" s="7" t="s">
        <v>397</v>
      </c>
      <c r="B655" s="8" t="s">
        <v>1820</v>
      </c>
      <c r="C655" s="5" t="s">
        <v>1821</v>
      </c>
      <c r="D655" s="5" t="s">
        <v>189</v>
      </c>
      <c r="E655" s="5">
        <v>12</v>
      </c>
      <c r="F655" s="33">
        <v>1</v>
      </c>
      <c r="G655" s="37">
        <v>19.95</v>
      </c>
      <c r="H655" s="43"/>
      <c r="I655" s="34">
        <f t="shared" si="36"/>
        <v>18.154499999999999</v>
      </c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</row>
    <row r="656" spans="1:60" x14ac:dyDescent="0.25">
      <c r="A656" s="1"/>
      <c r="B656" s="46" t="s">
        <v>1820</v>
      </c>
      <c r="F656" s="34"/>
      <c r="H656" s="43"/>
      <c r="I656" s="34"/>
    </row>
    <row r="657" spans="1:60" x14ac:dyDescent="0.25">
      <c r="A657" s="7" t="s">
        <v>397</v>
      </c>
      <c r="B657" s="6" t="s">
        <v>1836</v>
      </c>
      <c r="C657" s="5" t="s">
        <v>1837</v>
      </c>
      <c r="D657" s="5" t="s">
        <v>458</v>
      </c>
      <c r="E657" s="5">
        <v>6</v>
      </c>
      <c r="F657" s="33">
        <v>1</v>
      </c>
      <c r="G657" s="37">
        <v>7.9</v>
      </c>
      <c r="H657" s="43"/>
      <c r="I657" s="34">
        <f>F657*G657*0.91</f>
        <v>7.1890000000000009</v>
      </c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</row>
    <row r="658" spans="1:60" x14ac:dyDescent="0.25">
      <c r="A658" s="7" t="s">
        <v>397</v>
      </c>
      <c r="B658" s="8" t="s">
        <v>1816</v>
      </c>
      <c r="C658" s="5" t="s">
        <v>1817</v>
      </c>
      <c r="D658" s="5" t="s">
        <v>189</v>
      </c>
      <c r="E658" s="5">
        <v>12</v>
      </c>
      <c r="F658" s="33">
        <v>1</v>
      </c>
      <c r="G658" s="37">
        <v>14.9</v>
      </c>
      <c r="H658" s="43"/>
      <c r="I658" s="34">
        <f>F658*G658*0.91</f>
        <v>13.559000000000001</v>
      </c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</row>
    <row r="659" spans="1:60" s="2" customFormat="1" x14ac:dyDescent="0.25">
      <c r="A659" s="7" t="s">
        <v>397</v>
      </c>
      <c r="B659" s="6" t="s">
        <v>1827</v>
      </c>
      <c r="C659" s="5" t="s">
        <v>1828</v>
      </c>
      <c r="D659" s="5" t="s">
        <v>458</v>
      </c>
      <c r="E659" s="5">
        <v>3</v>
      </c>
      <c r="F659" s="33">
        <v>1</v>
      </c>
      <c r="G659" s="37">
        <v>5.95</v>
      </c>
      <c r="H659" s="43"/>
      <c r="I659" s="34">
        <f>F659*G659*0.91</f>
        <v>5.4145000000000003</v>
      </c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</row>
    <row r="660" spans="1:60" x14ac:dyDescent="0.25">
      <c r="A660" s="1"/>
      <c r="B660" s="46" t="s">
        <v>1827</v>
      </c>
      <c r="F660" s="34"/>
      <c r="H660" s="43"/>
      <c r="I660" s="34"/>
    </row>
    <row r="661" spans="1:60" s="2" customFormat="1" x14ac:dyDescent="0.25">
      <c r="A661" s="7" t="s">
        <v>397</v>
      </c>
      <c r="B661" s="6" t="s">
        <v>244</v>
      </c>
      <c r="C661" s="5" t="s">
        <v>245</v>
      </c>
      <c r="D661" s="5" t="s">
        <v>458</v>
      </c>
      <c r="E661" s="5">
        <v>3</v>
      </c>
      <c r="F661" s="33">
        <v>1</v>
      </c>
      <c r="G661" s="37">
        <v>5.9</v>
      </c>
      <c r="H661" s="43">
        <f>(F661*G661*0.55)/1.055</f>
        <v>3.0758293838862567</v>
      </c>
      <c r="I661" s="34">
        <f t="shared" ref="I661:I672" si="37">F661*G661*0.91</f>
        <v>5.3690000000000007</v>
      </c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</row>
    <row r="662" spans="1:60" x14ac:dyDescent="0.25">
      <c r="A662" s="7" t="s">
        <v>397</v>
      </c>
      <c r="B662" s="6" t="s">
        <v>1835</v>
      </c>
      <c r="C662" s="5" t="s">
        <v>247</v>
      </c>
      <c r="D662" s="5" t="s">
        <v>458</v>
      </c>
      <c r="E662" s="5">
        <v>3</v>
      </c>
      <c r="F662" s="33">
        <v>1</v>
      </c>
      <c r="G662" s="37">
        <v>9.5</v>
      </c>
      <c r="H662" s="43">
        <f>(F662*G662*0.5)/1.055</f>
        <v>4.5023696682464456</v>
      </c>
      <c r="I662" s="34">
        <f t="shared" si="37"/>
        <v>8.6449999999999996</v>
      </c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</row>
    <row r="663" spans="1:60" s="2" customFormat="1" x14ac:dyDescent="0.25">
      <c r="A663" s="3" t="s">
        <v>1806</v>
      </c>
      <c r="B663" s="4" t="s">
        <v>1807</v>
      </c>
      <c r="C663" s="2" t="s">
        <v>1808</v>
      </c>
      <c r="D663" s="2" t="s">
        <v>532</v>
      </c>
      <c r="E663" s="2">
        <v>11</v>
      </c>
      <c r="F663" s="32">
        <v>3</v>
      </c>
      <c r="G663" s="17">
        <v>25</v>
      </c>
      <c r="H663" s="41">
        <f>(F663*G663*0.25)/1.055</f>
        <v>17.772511848341232</v>
      </c>
      <c r="I663" s="34">
        <f t="shared" si="37"/>
        <v>68.25</v>
      </c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  <c r="AN663" s="24"/>
      <c r="AO663" s="24"/>
      <c r="AP663" s="24"/>
      <c r="AQ663" s="24"/>
      <c r="AR663" s="24"/>
      <c r="AS663" s="24"/>
      <c r="AT663" s="24"/>
      <c r="AU663" s="24"/>
      <c r="AV663" s="24"/>
      <c r="AW663" s="24"/>
      <c r="AX663" s="24"/>
      <c r="AY663" s="24"/>
      <c r="AZ663" s="24"/>
      <c r="BA663" s="24"/>
      <c r="BB663" s="24"/>
      <c r="BC663" s="24"/>
      <c r="BD663" s="24"/>
      <c r="BE663" s="24"/>
      <c r="BF663" s="24"/>
      <c r="BG663" s="24"/>
      <c r="BH663" s="24"/>
    </row>
    <row r="664" spans="1:60" s="2" customFormat="1" x14ac:dyDescent="0.25">
      <c r="A664" s="3" t="s">
        <v>1294</v>
      </c>
      <c r="B664" s="4" t="s">
        <v>1622</v>
      </c>
      <c r="C664" s="2" t="s">
        <v>1623</v>
      </c>
      <c r="D664" s="2" t="s">
        <v>425</v>
      </c>
      <c r="E664" s="2">
        <v>3</v>
      </c>
      <c r="F664" s="32">
        <v>1</v>
      </c>
      <c r="G664" s="17">
        <v>6</v>
      </c>
      <c r="H664" s="41">
        <f>(F664*G664*0.25)/1.055</f>
        <v>1.4218009478672986</v>
      </c>
      <c r="I664" s="34">
        <f t="shared" si="37"/>
        <v>5.46</v>
      </c>
      <c r="J664"/>
      <c r="K664" s="5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  <c r="AN664" s="24"/>
      <c r="AO664" s="24"/>
      <c r="AP664" s="24"/>
      <c r="AQ664" s="24"/>
      <c r="AR664" s="24"/>
      <c r="AS664" s="24"/>
      <c r="AT664" s="24"/>
      <c r="AU664" s="24"/>
      <c r="AV664" s="24"/>
      <c r="AW664" s="24"/>
      <c r="AX664" s="24"/>
      <c r="AY664" s="24"/>
      <c r="AZ664" s="24"/>
      <c r="BA664" s="24"/>
      <c r="BB664" s="24"/>
      <c r="BC664" s="24"/>
      <c r="BD664" s="24"/>
      <c r="BE664" s="24"/>
      <c r="BF664" s="24"/>
      <c r="BG664" s="24"/>
      <c r="BH664" s="24"/>
    </row>
    <row r="665" spans="1:60" s="2" customFormat="1" x14ac:dyDescent="0.25">
      <c r="A665" s="3" t="s">
        <v>1294</v>
      </c>
      <c r="B665" s="4" t="s">
        <v>1620</v>
      </c>
      <c r="C665" s="2" t="s">
        <v>1621</v>
      </c>
      <c r="D665" s="2" t="s">
        <v>425</v>
      </c>
      <c r="E665" s="2">
        <v>3</v>
      </c>
      <c r="F665" s="32">
        <v>1</v>
      </c>
      <c r="G665" s="17">
        <v>6</v>
      </c>
      <c r="H665" s="41">
        <f>(F665*G665*0.25)/1.055</f>
        <v>1.4218009478672986</v>
      </c>
      <c r="I665" s="34">
        <f t="shared" si="37"/>
        <v>5.46</v>
      </c>
      <c r="J665"/>
      <c r="K665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  <c r="AQ665" s="24"/>
      <c r="AR665" s="24"/>
      <c r="AS665" s="24"/>
      <c r="AT665" s="24"/>
      <c r="AU665" s="24"/>
      <c r="AV665" s="24"/>
      <c r="AW665" s="24"/>
      <c r="AX665" s="24"/>
      <c r="AY665" s="24"/>
      <c r="AZ665" s="24"/>
      <c r="BA665" s="24"/>
      <c r="BB665" s="24"/>
      <c r="BC665" s="24"/>
      <c r="BD665" s="24"/>
      <c r="BE665" s="24"/>
      <c r="BF665" s="24"/>
      <c r="BG665" s="24"/>
      <c r="BH665" s="24"/>
    </row>
    <row r="666" spans="1:60" s="23" customFormat="1" x14ac:dyDescent="0.25">
      <c r="A666" s="3" t="s">
        <v>1294</v>
      </c>
      <c r="B666" s="4" t="s">
        <v>1628</v>
      </c>
      <c r="C666" s="2" t="s">
        <v>1629</v>
      </c>
      <c r="D666" s="2" t="s">
        <v>458</v>
      </c>
      <c r="E666" s="2">
        <v>7</v>
      </c>
      <c r="F666" s="32">
        <v>1</v>
      </c>
      <c r="G666" s="17">
        <v>5.5</v>
      </c>
      <c r="H666" s="41">
        <f>(F666*G666*0.5)/1.055</f>
        <v>2.6066350710900474</v>
      </c>
      <c r="I666" s="34">
        <f t="shared" si="37"/>
        <v>5.0049999999999999</v>
      </c>
      <c r="J666"/>
      <c r="K666" s="5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</row>
    <row r="667" spans="1:60" s="23" customFormat="1" x14ac:dyDescent="0.25">
      <c r="A667" s="3" t="s">
        <v>1294</v>
      </c>
      <c r="B667" s="4" t="s">
        <v>1617</v>
      </c>
      <c r="C667" s="2" t="s">
        <v>1618</v>
      </c>
      <c r="D667" s="2" t="s">
        <v>509</v>
      </c>
      <c r="E667" s="2">
        <v>5</v>
      </c>
      <c r="F667" s="32">
        <v>1</v>
      </c>
      <c r="G667" s="17">
        <v>7.9</v>
      </c>
      <c r="H667" s="41">
        <f>(F667*G667*0.25)/1.055</f>
        <v>1.8720379146919433</v>
      </c>
      <c r="I667" s="34">
        <f t="shared" si="37"/>
        <v>7.1890000000000009</v>
      </c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</row>
    <row r="668" spans="1:60" s="2" customFormat="1" x14ac:dyDescent="0.25">
      <c r="A668" s="25" t="s">
        <v>1194</v>
      </c>
      <c r="B668" s="27" t="s">
        <v>3498</v>
      </c>
      <c r="C668" s="24" t="s">
        <v>3499</v>
      </c>
      <c r="D668" s="24" t="s">
        <v>807</v>
      </c>
      <c r="E668" s="24">
        <v>10</v>
      </c>
      <c r="F668" s="35">
        <v>1</v>
      </c>
      <c r="G668" s="38">
        <v>15</v>
      </c>
      <c r="H668" s="40"/>
      <c r="I668" s="34">
        <f t="shared" si="37"/>
        <v>13.65</v>
      </c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</row>
    <row r="669" spans="1:60" s="2" customFormat="1" x14ac:dyDescent="0.25">
      <c r="A669" s="3" t="s">
        <v>1194</v>
      </c>
      <c r="B669" s="4" t="s">
        <v>2565</v>
      </c>
      <c r="C669" s="2" t="s">
        <v>2566</v>
      </c>
      <c r="D669" s="2" t="s">
        <v>458</v>
      </c>
      <c r="E669" s="2">
        <v>3</v>
      </c>
      <c r="F669" s="32">
        <v>1</v>
      </c>
      <c r="G669" s="17">
        <v>6</v>
      </c>
      <c r="H669" s="41"/>
      <c r="I669" s="34">
        <f t="shared" si="37"/>
        <v>5.46</v>
      </c>
      <c r="J669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  <c r="AY669" s="23"/>
      <c r="AZ669" s="23"/>
      <c r="BA669" s="23"/>
      <c r="BB669" s="23"/>
      <c r="BC669" s="23"/>
      <c r="BD669" s="23"/>
      <c r="BE669" s="23"/>
      <c r="BF669" s="23"/>
      <c r="BG669" s="23"/>
      <c r="BH669" s="23"/>
    </row>
    <row r="670" spans="1:60" s="2" customFormat="1" x14ac:dyDescent="0.25">
      <c r="A670" s="3" t="s">
        <v>1194</v>
      </c>
      <c r="B670" s="4" t="s">
        <v>2556</v>
      </c>
      <c r="C670" s="2" t="s">
        <v>2557</v>
      </c>
      <c r="D670" s="2" t="s">
        <v>458</v>
      </c>
      <c r="E670" s="2">
        <v>3</v>
      </c>
      <c r="F670" s="32">
        <v>2</v>
      </c>
      <c r="G670" s="17">
        <v>6</v>
      </c>
      <c r="H670" s="41"/>
      <c r="I670" s="34">
        <f t="shared" si="37"/>
        <v>10.92</v>
      </c>
      <c r="J670" s="5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  <c r="AZ670" s="23"/>
      <c r="BA670" s="23"/>
      <c r="BB670" s="23"/>
      <c r="BC670" s="23"/>
      <c r="BD670" s="23"/>
      <c r="BE670" s="23"/>
      <c r="BF670" s="23"/>
      <c r="BG670" s="23"/>
      <c r="BH670" s="23"/>
    </row>
    <row r="671" spans="1:60" s="23" customFormat="1" x14ac:dyDescent="0.25">
      <c r="A671" s="25" t="s">
        <v>1194</v>
      </c>
      <c r="B671" s="27" t="s">
        <v>3502</v>
      </c>
      <c r="C671" s="24" t="s">
        <v>3503</v>
      </c>
      <c r="D671" s="24" t="s">
        <v>807</v>
      </c>
      <c r="E671" s="24">
        <v>10</v>
      </c>
      <c r="F671" s="35">
        <v>1</v>
      </c>
      <c r="G671" s="38">
        <v>15</v>
      </c>
      <c r="H671" s="40"/>
      <c r="I671" s="34">
        <f t="shared" si="37"/>
        <v>13.65</v>
      </c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</row>
    <row r="672" spans="1:60" s="2" customFormat="1" x14ac:dyDescent="0.25">
      <c r="A672" s="3" t="s">
        <v>1194</v>
      </c>
      <c r="B672" s="4" t="s">
        <v>454</v>
      </c>
      <c r="C672" s="2" t="s">
        <v>455</v>
      </c>
      <c r="D672" s="2" t="s">
        <v>425</v>
      </c>
      <c r="E672" s="2">
        <v>6</v>
      </c>
      <c r="F672" s="32">
        <v>1</v>
      </c>
      <c r="G672" s="17">
        <v>10</v>
      </c>
      <c r="H672" s="41">
        <f>(F672*G672*0.25)/1.055</f>
        <v>2.3696682464454977</v>
      </c>
      <c r="I672" s="34">
        <f t="shared" si="37"/>
        <v>9.1</v>
      </c>
      <c r="J672" s="23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</row>
    <row r="673" spans="1:60" s="23" customFormat="1" x14ac:dyDescent="0.25">
      <c r="A673" s="1"/>
      <c r="B673" s="46" t="s">
        <v>454</v>
      </c>
      <c r="C673"/>
      <c r="D673"/>
      <c r="E673"/>
      <c r="F673" s="34"/>
      <c r="G673" s="10"/>
      <c r="H673" s="43"/>
      <c r="I673" s="34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</row>
    <row r="674" spans="1:60" s="23" customFormat="1" x14ac:dyDescent="0.25">
      <c r="A674" s="1" t="s">
        <v>1194</v>
      </c>
      <c r="B674" s="6" t="s">
        <v>2502</v>
      </c>
      <c r="C674" t="s">
        <v>2503</v>
      </c>
      <c r="D674" t="s">
        <v>458</v>
      </c>
      <c r="E674">
        <v>3</v>
      </c>
      <c r="F674" s="34">
        <v>1</v>
      </c>
      <c r="G674" s="10">
        <v>5</v>
      </c>
      <c r="H674" s="42">
        <f>(F674*G674*0.4)/1.055</f>
        <v>1.8957345971563981</v>
      </c>
      <c r="I674" s="34">
        <f t="shared" ref="I674:I707" si="38">F674*G674*0.91</f>
        <v>4.55</v>
      </c>
      <c r="J674" s="2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</row>
    <row r="675" spans="1:60" s="2" customFormat="1" x14ac:dyDescent="0.25">
      <c r="A675" s="3" t="s">
        <v>1194</v>
      </c>
      <c r="B675" s="4" t="s">
        <v>1196</v>
      </c>
      <c r="C675" s="2" t="s">
        <v>726</v>
      </c>
      <c r="D675" s="2" t="s">
        <v>458</v>
      </c>
      <c r="E675" s="2">
        <v>8</v>
      </c>
      <c r="F675" s="32">
        <v>1</v>
      </c>
      <c r="G675" s="17">
        <v>23</v>
      </c>
      <c r="H675" s="41">
        <f>(F675*G675*0.25)/1.055</f>
        <v>5.4502369668246446</v>
      </c>
      <c r="I675" s="34">
        <f t="shared" si="38"/>
        <v>20.93</v>
      </c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</row>
    <row r="676" spans="1:60" s="2" customFormat="1" x14ac:dyDescent="0.25">
      <c r="A676" s="7" t="s">
        <v>1194</v>
      </c>
      <c r="B676" s="8" t="s">
        <v>2559</v>
      </c>
      <c r="C676" s="5" t="s">
        <v>2560</v>
      </c>
      <c r="D676" s="5" t="s">
        <v>458</v>
      </c>
      <c r="E676" s="5">
        <v>3</v>
      </c>
      <c r="F676" s="33">
        <v>13</v>
      </c>
      <c r="G676" s="37">
        <v>6</v>
      </c>
      <c r="H676" s="42">
        <f>(F676*G676*0.48)/1.055</f>
        <v>35.488151658767769</v>
      </c>
      <c r="I676" s="34">
        <f t="shared" si="38"/>
        <v>70.98</v>
      </c>
      <c r="J676" s="5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  <c r="AY676" s="23"/>
      <c r="AZ676" s="23"/>
      <c r="BA676" s="23"/>
      <c r="BB676" s="23"/>
      <c r="BC676" s="23"/>
      <c r="BD676" s="23"/>
      <c r="BE676" s="23"/>
      <c r="BF676" s="23"/>
      <c r="BG676" s="23"/>
      <c r="BH676" s="23"/>
    </row>
    <row r="677" spans="1:60" s="2" customFormat="1" x14ac:dyDescent="0.25">
      <c r="A677" s="25" t="s">
        <v>1194</v>
      </c>
      <c r="B677" s="27" t="s">
        <v>3501</v>
      </c>
      <c r="C677" s="24" t="s">
        <v>3500</v>
      </c>
      <c r="D677" s="24" t="s">
        <v>807</v>
      </c>
      <c r="E677" s="24">
        <v>10</v>
      </c>
      <c r="F677" s="35">
        <v>1</v>
      </c>
      <c r="G677" s="38">
        <v>15</v>
      </c>
      <c r="H677" s="40"/>
      <c r="I677" s="34">
        <f t="shared" si="38"/>
        <v>13.65</v>
      </c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</row>
    <row r="678" spans="1:60" s="2" customFormat="1" x14ac:dyDescent="0.25">
      <c r="A678" s="3" t="s">
        <v>1194</v>
      </c>
      <c r="B678" s="4" t="s">
        <v>2542</v>
      </c>
      <c r="C678" s="2" t="s">
        <v>2543</v>
      </c>
      <c r="D678" s="2" t="s">
        <v>458</v>
      </c>
      <c r="E678" s="2">
        <v>3</v>
      </c>
      <c r="F678" s="32">
        <v>1</v>
      </c>
      <c r="G678" s="17">
        <v>6</v>
      </c>
      <c r="H678" s="41"/>
      <c r="I678" s="34">
        <f t="shared" si="38"/>
        <v>5.46</v>
      </c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  <c r="AQ678" s="24"/>
      <c r="AR678" s="24"/>
      <c r="AS678" s="24"/>
      <c r="AT678" s="24"/>
      <c r="AU678" s="24"/>
      <c r="AV678" s="24"/>
      <c r="AW678" s="24"/>
      <c r="AX678" s="24"/>
      <c r="AY678" s="24"/>
      <c r="AZ678" s="24"/>
      <c r="BA678" s="24"/>
      <c r="BB678" s="24"/>
      <c r="BC678" s="24"/>
      <c r="BD678" s="24"/>
      <c r="BE678" s="24"/>
      <c r="BF678" s="24"/>
      <c r="BG678" s="24"/>
      <c r="BH678" s="24"/>
    </row>
    <row r="679" spans="1:60" s="2" customFormat="1" x14ac:dyDescent="0.25">
      <c r="A679" s="3" t="s">
        <v>1194</v>
      </c>
      <c r="B679" s="4" t="s">
        <v>2517</v>
      </c>
      <c r="C679" s="2" t="s">
        <v>2518</v>
      </c>
      <c r="D679" s="2" t="s">
        <v>458</v>
      </c>
      <c r="E679" s="2">
        <v>3</v>
      </c>
      <c r="F679" s="32">
        <v>1</v>
      </c>
      <c r="G679" s="17">
        <v>6</v>
      </c>
      <c r="H679" s="41"/>
      <c r="I679" s="34">
        <f t="shared" si="38"/>
        <v>5.46</v>
      </c>
      <c r="J679" s="23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</row>
    <row r="680" spans="1:60" s="2" customFormat="1" x14ac:dyDescent="0.25">
      <c r="A680" s="1" t="s">
        <v>1194</v>
      </c>
      <c r="B680" s="6" t="s">
        <v>1202</v>
      </c>
      <c r="C680" t="s">
        <v>714</v>
      </c>
      <c r="D680" t="s">
        <v>458</v>
      </c>
      <c r="E680">
        <v>4</v>
      </c>
      <c r="F680" s="34">
        <v>1</v>
      </c>
      <c r="G680" s="10">
        <v>8.5</v>
      </c>
      <c r="H680" s="42">
        <f>(F680*G680*0.4)/1.055</f>
        <v>3.2227488151658772</v>
      </c>
      <c r="I680" s="34">
        <f t="shared" si="38"/>
        <v>7.7350000000000003</v>
      </c>
      <c r="J680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23"/>
      <c r="BC680" s="23"/>
      <c r="BD680" s="23"/>
      <c r="BE680" s="23"/>
      <c r="BF680" s="23"/>
      <c r="BG680" s="23"/>
      <c r="BH680" s="23"/>
    </row>
    <row r="681" spans="1:60" s="2" customFormat="1" x14ac:dyDescent="0.25">
      <c r="A681" s="1" t="s">
        <v>1194</v>
      </c>
      <c r="B681" s="6" t="s">
        <v>1198</v>
      </c>
      <c r="C681" t="s">
        <v>713</v>
      </c>
      <c r="D681" t="s">
        <v>458</v>
      </c>
      <c r="E681">
        <v>7</v>
      </c>
      <c r="F681" s="34">
        <v>1</v>
      </c>
      <c r="G681" s="10">
        <v>8.5</v>
      </c>
      <c r="H681" s="42">
        <f>(F681*G681*0.4)/1.055</f>
        <v>3.2227488151658772</v>
      </c>
      <c r="I681" s="34">
        <f t="shared" si="38"/>
        <v>7.7350000000000003</v>
      </c>
      <c r="J681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23"/>
      <c r="BC681" s="23"/>
      <c r="BD681" s="23"/>
      <c r="BE681" s="23"/>
      <c r="BF681" s="23"/>
      <c r="BG681" s="23"/>
      <c r="BH681" s="23"/>
    </row>
    <row r="682" spans="1:60" s="2" customFormat="1" x14ac:dyDescent="0.25">
      <c r="A682" s="1" t="s">
        <v>1194</v>
      </c>
      <c r="B682" s="6" t="s">
        <v>1199</v>
      </c>
      <c r="C682" t="s">
        <v>2504</v>
      </c>
      <c r="D682" t="s">
        <v>458</v>
      </c>
      <c r="E682">
        <v>7</v>
      </c>
      <c r="F682" s="34">
        <v>1</v>
      </c>
      <c r="G682" s="10">
        <v>8.5</v>
      </c>
      <c r="H682" s="42">
        <f>(F682*G682*0.4)/1.055</f>
        <v>3.2227488151658772</v>
      </c>
      <c r="I682" s="34">
        <f t="shared" si="38"/>
        <v>7.7350000000000003</v>
      </c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</row>
    <row r="683" spans="1:60" s="2" customFormat="1" x14ac:dyDescent="0.25">
      <c r="A683" s="7" t="s">
        <v>1194</v>
      </c>
      <c r="B683" s="8" t="s">
        <v>1197</v>
      </c>
      <c r="C683" s="5" t="s">
        <v>720</v>
      </c>
      <c r="D683" s="5" t="s">
        <v>425</v>
      </c>
      <c r="E683" s="5">
        <v>6</v>
      </c>
      <c r="F683" s="33">
        <v>1</v>
      </c>
      <c r="G683" s="37">
        <v>10</v>
      </c>
      <c r="H683" s="42">
        <f>(F683*G683*0.4)/1.055</f>
        <v>3.7914691943127963</v>
      </c>
      <c r="I683" s="34">
        <f t="shared" si="38"/>
        <v>9.1</v>
      </c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</row>
    <row r="684" spans="1:60" s="23" customFormat="1" x14ac:dyDescent="0.25">
      <c r="A684" s="1" t="s">
        <v>1194</v>
      </c>
      <c r="B684" s="6" t="s">
        <v>2505</v>
      </c>
      <c r="C684" t="s">
        <v>2506</v>
      </c>
      <c r="D684" t="s">
        <v>458</v>
      </c>
      <c r="E684">
        <v>7</v>
      </c>
      <c r="F684" s="34">
        <v>1</v>
      </c>
      <c r="G684" s="10">
        <v>7</v>
      </c>
      <c r="H684" s="42"/>
      <c r="I684" s="34">
        <f t="shared" si="38"/>
        <v>6.37</v>
      </c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</row>
    <row r="685" spans="1:60" s="2" customFormat="1" x14ac:dyDescent="0.25">
      <c r="A685" s="1" t="s">
        <v>1194</v>
      </c>
      <c r="B685" s="6" t="s">
        <v>2554</v>
      </c>
      <c r="C685" t="s">
        <v>2555</v>
      </c>
      <c r="D685" t="s">
        <v>425</v>
      </c>
      <c r="E685">
        <v>4</v>
      </c>
      <c r="F685" s="34">
        <v>1</v>
      </c>
      <c r="G685" s="10">
        <v>9</v>
      </c>
      <c r="H685" s="42">
        <f t="shared" ref="H685:H690" si="39">(F685*G685*0.4)/1.055</f>
        <v>3.4123222748815167</v>
      </c>
      <c r="I685" s="34">
        <f t="shared" si="38"/>
        <v>8.19</v>
      </c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  <c r="AN685" s="24"/>
      <c r="AO685" s="24"/>
      <c r="AP685" s="24"/>
      <c r="AQ685" s="24"/>
      <c r="AR685" s="24"/>
      <c r="AS685" s="24"/>
      <c r="AT685" s="24"/>
      <c r="AU685" s="24"/>
      <c r="AV685" s="24"/>
      <c r="AW685" s="24"/>
      <c r="AX685" s="24"/>
      <c r="AY685" s="24"/>
      <c r="AZ685" s="24"/>
      <c r="BA685" s="24"/>
      <c r="BB685" s="24"/>
      <c r="BC685" s="24"/>
      <c r="BD685" s="24"/>
      <c r="BE685" s="24"/>
      <c r="BF685" s="24"/>
      <c r="BG685" s="24"/>
      <c r="BH685" s="24"/>
    </row>
    <row r="686" spans="1:60" s="2" customFormat="1" x14ac:dyDescent="0.25">
      <c r="A686" s="1" t="s">
        <v>1194</v>
      </c>
      <c r="B686" s="6" t="s">
        <v>1512</v>
      </c>
      <c r="C686" t="s">
        <v>715</v>
      </c>
      <c r="D686" t="s">
        <v>458</v>
      </c>
      <c r="E686">
        <v>4</v>
      </c>
      <c r="F686" s="34">
        <v>2</v>
      </c>
      <c r="G686" s="10">
        <v>8.5</v>
      </c>
      <c r="H686" s="42">
        <f t="shared" si="39"/>
        <v>6.4454976303317544</v>
      </c>
      <c r="I686" s="34">
        <f t="shared" si="38"/>
        <v>15.47</v>
      </c>
      <c r="J686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23"/>
      <c r="BC686" s="23"/>
      <c r="BD686" s="23"/>
      <c r="BE686" s="23"/>
      <c r="BF686" s="23"/>
      <c r="BG686" s="23"/>
      <c r="BH686" s="23"/>
    </row>
    <row r="687" spans="1:60" s="2" customFormat="1" x14ac:dyDescent="0.25">
      <c r="A687" s="1" t="s">
        <v>1194</v>
      </c>
      <c r="B687" s="6" t="s">
        <v>1514</v>
      </c>
      <c r="C687" t="s">
        <v>1245</v>
      </c>
      <c r="D687" t="s">
        <v>458</v>
      </c>
      <c r="E687">
        <v>4</v>
      </c>
      <c r="F687" s="34">
        <v>2</v>
      </c>
      <c r="G687" s="10">
        <v>8.5</v>
      </c>
      <c r="H687" s="42">
        <f t="shared" si="39"/>
        <v>6.4454976303317544</v>
      </c>
      <c r="I687" s="34">
        <f t="shared" si="38"/>
        <v>15.47</v>
      </c>
      <c r="J687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  <c r="AY687" s="23"/>
      <c r="AZ687" s="23"/>
      <c r="BA687" s="23"/>
      <c r="BB687" s="23"/>
      <c r="BC687" s="23"/>
      <c r="BD687" s="23"/>
      <c r="BE687" s="23"/>
      <c r="BF687" s="23"/>
      <c r="BG687" s="23"/>
      <c r="BH687" s="23"/>
    </row>
    <row r="688" spans="1:60" s="2" customFormat="1" x14ac:dyDescent="0.25">
      <c r="A688" s="1" t="s">
        <v>1194</v>
      </c>
      <c r="B688" s="6" t="s">
        <v>1513</v>
      </c>
      <c r="C688" t="s">
        <v>716</v>
      </c>
      <c r="D688" t="s">
        <v>458</v>
      </c>
      <c r="E688">
        <v>4</v>
      </c>
      <c r="F688" s="34">
        <v>3</v>
      </c>
      <c r="G688" s="10">
        <v>8.5</v>
      </c>
      <c r="H688" s="42">
        <f t="shared" si="39"/>
        <v>9.6682464454976316</v>
      </c>
      <c r="I688" s="34">
        <f t="shared" si="38"/>
        <v>23.205000000000002</v>
      </c>
      <c r="J688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  <c r="AZ688" s="23"/>
      <c r="BA688" s="23"/>
      <c r="BB688" s="23"/>
      <c r="BC688" s="23"/>
      <c r="BD688" s="23"/>
      <c r="BE688" s="23"/>
      <c r="BF688" s="23"/>
      <c r="BG688" s="23"/>
      <c r="BH688" s="23"/>
    </row>
    <row r="689" spans="1:60" s="2" customFormat="1" x14ac:dyDescent="0.25">
      <c r="A689" s="1" t="s">
        <v>1194</v>
      </c>
      <c r="B689" s="6" t="s">
        <v>1515</v>
      </c>
      <c r="C689" t="s">
        <v>719</v>
      </c>
      <c r="D689" t="s">
        <v>458</v>
      </c>
      <c r="E689">
        <v>4</v>
      </c>
      <c r="F689" s="34">
        <v>2</v>
      </c>
      <c r="G689" s="10">
        <v>8.5</v>
      </c>
      <c r="H689" s="42">
        <f t="shared" si="39"/>
        <v>6.4454976303317544</v>
      </c>
      <c r="I689" s="34">
        <f t="shared" si="38"/>
        <v>15.47</v>
      </c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23"/>
      <c r="BC689" s="23"/>
      <c r="BD689" s="23"/>
      <c r="BE689" s="23"/>
      <c r="BF689" s="23"/>
      <c r="BG689" s="23"/>
      <c r="BH689" s="23"/>
    </row>
    <row r="690" spans="1:60" s="2" customFormat="1" x14ac:dyDescent="0.25">
      <c r="A690" s="1" t="s">
        <v>1194</v>
      </c>
      <c r="B690" s="6" t="s">
        <v>2536</v>
      </c>
      <c r="C690" t="s">
        <v>2537</v>
      </c>
      <c r="D690" t="s">
        <v>458</v>
      </c>
      <c r="E690">
        <v>7</v>
      </c>
      <c r="F690" s="34">
        <v>1</v>
      </c>
      <c r="G690" s="10">
        <v>8.5</v>
      </c>
      <c r="H690" s="42">
        <f t="shared" si="39"/>
        <v>3.2227488151658772</v>
      </c>
      <c r="I690" s="34">
        <f t="shared" si="38"/>
        <v>7.7350000000000003</v>
      </c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4"/>
      <c r="AL690" s="24"/>
      <c r="AM690" s="24"/>
      <c r="AN690" s="24"/>
      <c r="AO690" s="24"/>
      <c r="AP690" s="24"/>
      <c r="AQ690" s="24"/>
      <c r="AR690" s="24"/>
      <c r="AS690" s="24"/>
      <c r="AT690" s="24"/>
      <c r="AU690" s="24"/>
      <c r="AV690" s="24"/>
      <c r="AW690" s="24"/>
      <c r="AX690" s="24"/>
      <c r="AY690" s="24"/>
      <c r="AZ690" s="24"/>
      <c r="BA690" s="24"/>
      <c r="BB690" s="24"/>
      <c r="BC690" s="24"/>
      <c r="BD690" s="24"/>
      <c r="BE690" s="24"/>
      <c r="BF690" s="24"/>
      <c r="BG690" s="24"/>
      <c r="BH690" s="24"/>
    </row>
    <row r="691" spans="1:60" s="2" customFormat="1" x14ac:dyDescent="0.25">
      <c r="A691" s="1" t="s">
        <v>1194</v>
      </c>
      <c r="B691" s="6" t="s">
        <v>2513</v>
      </c>
      <c r="C691" t="s">
        <v>2514</v>
      </c>
      <c r="D691" t="s">
        <v>458</v>
      </c>
      <c r="E691">
        <v>4</v>
      </c>
      <c r="F691" s="34">
        <v>1</v>
      </c>
      <c r="G691" s="10">
        <v>4.95</v>
      </c>
      <c r="H691" s="42"/>
      <c r="I691" s="34">
        <f t="shared" si="38"/>
        <v>4.5045000000000002</v>
      </c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</row>
    <row r="692" spans="1:60" s="2" customFormat="1" x14ac:dyDescent="0.25">
      <c r="A692" s="1" t="s">
        <v>1194</v>
      </c>
      <c r="B692" s="6" t="s">
        <v>721</v>
      </c>
      <c r="C692" t="s">
        <v>722</v>
      </c>
      <c r="D692" t="s">
        <v>458</v>
      </c>
      <c r="E692">
        <v>3</v>
      </c>
      <c r="F692" s="34">
        <v>1</v>
      </c>
      <c r="G692" s="10">
        <v>7.95</v>
      </c>
      <c r="H692" s="42">
        <f>(F692*G692*0.4)/1.055</f>
        <v>3.0142180094786735</v>
      </c>
      <c r="I692" s="34">
        <f t="shared" si="38"/>
        <v>7.2345000000000006</v>
      </c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4"/>
      <c r="AL692" s="24"/>
      <c r="AM692" s="24"/>
      <c r="AN692" s="24"/>
      <c r="AO692" s="24"/>
      <c r="AP692" s="24"/>
      <c r="AQ692" s="24"/>
      <c r="AR692" s="24"/>
      <c r="AS692" s="24"/>
      <c r="AT692" s="24"/>
      <c r="AU692" s="24"/>
      <c r="AV692" s="24"/>
      <c r="AW692" s="24"/>
      <c r="AX692" s="24"/>
      <c r="AY692" s="24"/>
      <c r="AZ692" s="24"/>
      <c r="BA692" s="24"/>
      <c r="BB692" s="24"/>
      <c r="BC692" s="24"/>
      <c r="BD692" s="24"/>
      <c r="BE692" s="24"/>
      <c r="BF692" s="24"/>
      <c r="BG692" s="24"/>
      <c r="BH692" s="24"/>
    </row>
    <row r="693" spans="1:60" s="2" customFormat="1" x14ac:dyDescent="0.25">
      <c r="A693" s="1" t="s">
        <v>1194</v>
      </c>
      <c r="B693" s="6" t="s">
        <v>2531</v>
      </c>
      <c r="C693" t="s">
        <v>2532</v>
      </c>
      <c r="D693" t="s">
        <v>458</v>
      </c>
      <c r="E693">
        <v>7</v>
      </c>
      <c r="F693" s="34">
        <v>1</v>
      </c>
      <c r="G693" s="10">
        <v>12.8</v>
      </c>
      <c r="H693" s="42">
        <f>(F693*G693*0.4)/1.055</f>
        <v>4.8530805687203804</v>
      </c>
      <c r="I693" s="34">
        <f t="shared" si="38"/>
        <v>11.648000000000001</v>
      </c>
      <c r="J693" s="2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</row>
    <row r="694" spans="1:60" s="2" customFormat="1" x14ac:dyDescent="0.25">
      <c r="A694" s="28" t="s">
        <v>1194</v>
      </c>
      <c r="B694" s="29" t="s">
        <v>727</v>
      </c>
      <c r="C694" s="26" t="s">
        <v>728</v>
      </c>
      <c r="D694" s="5" t="s">
        <v>458</v>
      </c>
      <c r="E694" s="5">
        <v>3</v>
      </c>
      <c r="F694" s="36">
        <v>2</v>
      </c>
      <c r="G694" s="39">
        <v>12</v>
      </c>
      <c r="H694" s="42">
        <f>(F694*G694*0.4)/1.055</f>
        <v>9.0995260663507125</v>
      </c>
      <c r="I694" s="34">
        <f t="shared" si="38"/>
        <v>21.84</v>
      </c>
      <c r="J694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  <c r="AY694" s="23"/>
      <c r="AZ694" s="23"/>
      <c r="BA694" s="23"/>
      <c r="BB694" s="23"/>
      <c r="BC694" s="23"/>
      <c r="BD694" s="23"/>
      <c r="BE694" s="23"/>
      <c r="BF694" s="23"/>
      <c r="BG694" s="23"/>
      <c r="BH694" s="23"/>
    </row>
    <row r="695" spans="1:60" s="2" customFormat="1" x14ac:dyDescent="0.25">
      <c r="A695" s="1" t="s">
        <v>1194</v>
      </c>
      <c r="B695" s="6" t="s">
        <v>2507</v>
      </c>
      <c r="C695" t="s">
        <v>2508</v>
      </c>
      <c r="D695" t="s">
        <v>458</v>
      </c>
      <c r="E695">
        <v>3</v>
      </c>
      <c r="F695" s="34">
        <v>2</v>
      </c>
      <c r="G695" s="10">
        <v>6.5</v>
      </c>
      <c r="H695" s="42">
        <f>(F695*G695*0.2)/1.055</f>
        <v>2.4644549763033177</v>
      </c>
      <c r="I695" s="34">
        <f t="shared" si="38"/>
        <v>11.83</v>
      </c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  <c r="AZ695" s="23"/>
      <c r="BA695" s="23"/>
      <c r="BB695" s="23"/>
      <c r="BC695" s="23"/>
      <c r="BD695" s="23"/>
      <c r="BE695" s="23"/>
      <c r="BF695" s="23"/>
      <c r="BG695" s="23"/>
      <c r="BH695" s="23"/>
    </row>
    <row r="696" spans="1:60" s="2" customFormat="1" x14ac:dyDescent="0.25">
      <c r="A696" s="1" t="s">
        <v>1194</v>
      </c>
      <c r="B696" s="6" t="s">
        <v>2515</v>
      </c>
      <c r="C696" t="s">
        <v>2516</v>
      </c>
      <c r="D696" t="s">
        <v>458</v>
      </c>
      <c r="E696">
        <v>7</v>
      </c>
      <c r="F696" s="34">
        <v>1</v>
      </c>
      <c r="G696" s="10">
        <v>9.9499999999999993</v>
      </c>
      <c r="H696" s="42">
        <f>(F696*G696*0.4)/1.055</f>
        <v>3.7725118483412325</v>
      </c>
      <c r="I696" s="34">
        <f t="shared" si="38"/>
        <v>9.0544999999999991</v>
      </c>
      <c r="J696" s="23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</row>
    <row r="697" spans="1:60" s="5" customFormat="1" x14ac:dyDescent="0.25">
      <c r="A697" s="1" t="s">
        <v>1194</v>
      </c>
      <c r="B697" s="6" t="s">
        <v>2524</v>
      </c>
      <c r="C697" t="s">
        <v>2523</v>
      </c>
      <c r="D697" t="s">
        <v>458</v>
      </c>
      <c r="E697">
        <v>4</v>
      </c>
      <c r="F697" s="34">
        <v>1</v>
      </c>
      <c r="G697" s="10">
        <v>4.95</v>
      </c>
      <c r="H697" s="42"/>
      <c r="I697" s="34">
        <f t="shared" si="38"/>
        <v>4.5045000000000002</v>
      </c>
      <c r="J697" s="24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</row>
    <row r="698" spans="1:60" s="2" customFormat="1" x14ac:dyDescent="0.25">
      <c r="A698" s="7" t="s">
        <v>1194</v>
      </c>
      <c r="B698" s="8" t="s">
        <v>2544</v>
      </c>
      <c r="C698" s="5" t="s">
        <v>2545</v>
      </c>
      <c r="D698" s="5" t="s">
        <v>458</v>
      </c>
      <c r="E698" s="5">
        <v>3</v>
      </c>
      <c r="F698" s="33">
        <v>1</v>
      </c>
      <c r="G698" s="37">
        <v>9.5</v>
      </c>
      <c r="H698" s="42">
        <f>(F698*G698*0.4)/1.055</f>
        <v>3.6018957345971567</v>
      </c>
      <c r="I698" s="34">
        <f t="shared" si="38"/>
        <v>8.6449999999999996</v>
      </c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  <c r="AE698" s="24"/>
      <c r="AF698" s="24"/>
      <c r="AG698" s="24"/>
      <c r="AH698" s="24"/>
      <c r="AI698" s="24"/>
      <c r="AJ698" s="24"/>
      <c r="AK698" s="24"/>
      <c r="AL698" s="24"/>
      <c r="AM698" s="24"/>
      <c r="AN698" s="24"/>
      <c r="AO698" s="24"/>
      <c r="AP698" s="24"/>
      <c r="AQ698" s="24"/>
      <c r="AR698" s="24"/>
      <c r="AS698" s="24"/>
      <c r="AT698" s="24"/>
      <c r="AU698" s="24"/>
      <c r="AV698" s="24"/>
      <c r="AW698" s="24"/>
      <c r="AX698" s="24"/>
      <c r="AY698" s="24"/>
      <c r="AZ698" s="24"/>
      <c r="BA698" s="24"/>
      <c r="BB698" s="24"/>
      <c r="BC698" s="24"/>
      <c r="BD698" s="24"/>
      <c r="BE698" s="24"/>
      <c r="BF698" s="24"/>
      <c r="BG698" s="24"/>
      <c r="BH698" s="24"/>
    </row>
    <row r="699" spans="1:60" s="2" customFormat="1" x14ac:dyDescent="0.25">
      <c r="A699" s="1" t="s">
        <v>1194</v>
      </c>
      <c r="B699" s="6" t="s">
        <v>2525</v>
      </c>
      <c r="C699" t="s">
        <v>2526</v>
      </c>
      <c r="D699" t="s">
        <v>458</v>
      </c>
      <c r="E699">
        <v>7</v>
      </c>
      <c r="F699" s="34">
        <v>1</v>
      </c>
      <c r="G699" s="10">
        <v>12.8</v>
      </c>
      <c r="H699" s="42">
        <f>(F699*G699*0.4)/1.055</f>
        <v>4.8530805687203804</v>
      </c>
      <c r="I699" s="34">
        <f t="shared" si="38"/>
        <v>11.648000000000001</v>
      </c>
      <c r="J699" s="24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</row>
    <row r="700" spans="1:60" s="2" customFormat="1" x14ac:dyDescent="0.25">
      <c r="A700" s="1" t="s">
        <v>1194</v>
      </c>
      <c r="B700" s="6" t="s">
        <v>2550</v>
      </c>
      <c r="C700" t="s">
        <v>2551</v>
      </c>
      <c r="D700" t="s">
        <v>458</v>
      </c>
      <c r="E700">
        <v>3</v>
      </c>
      <c r="F700" s="34">
        <v>1</v>
      </c>
      <c r="G700" s="10">
        <v>7.95</v>
      </c>
      <c r="H700" s="42">
        <f>(F700*G700*0.4)/1.055</f>
        <v>3.0142180094786735</v>
      </c>
      <c r="I700" s="34">
        <f t="shared" si="38"/>
        <v>7.2345000000000006</v>
      </c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  <c r="AE700" s="24"/>
      <c r="AF700" s="24"/>
      <c r="AG700" s="24"/>
      <c r="AH700" s="24"/>
      <c r="AI700" s="24"/>
      <c r="AJ700" s="24"/>
      <c r="AK700" s="24"/>
      <c r="AL700" s="24"/>
      <c r="AM700" s="24"/>
      <c r="AN700" s="24"/>
      <c r="AO700" s="24"/>
      <c r="AP700" s="24"/>
      <c r="AQ700" s="24"/>
      <c r="AR700" s="24"/>
      <c r="AS700" s="24"/>
      <c r="AT700" s="24"/>
      <c r="AU700" s="24"/>
      <c r="AV700" s="24"/>
      <c r="AW700" s="24"/>
      <c r="AX700" s="24"/>
      <c r="AY700" s="24"/>
      <c r="AZ700" s="24"/>
      <c r="BA700" s="24"/>
      <c r="BB700" s="24"/>
      <c r="BC700" s="24"/>
      <c r="BD700" s="24"/>
      <c r="BE700" s="24"/>
      <c r="BF700" s="24"/>
      <c r="BG700" s="24"/>
      <c r="BH700" s="24"/>
    </row>
    <row r="701" spans="1:60" s="2" customFormat="1" x14ac:dyDescent="0.25">
      <c r="A701" s="1" t="s">
        <v>1194</v>
      </c>
      <c r="B701" s="6" t="s">
        <v>2548</v>
      </c>
      <c r="C701" t="s">
        <v>2549</v>
      </c>
      <c r="D701" t="s">
        <v>458</v>
      </c>
      <c r="E701">
        <v>3</v>
      </c>
      <c r="F701" s="34">
        <v>1</v>
      </c>
      <c r="G701" s="10">
        <v>7.95</v>
      </c>
      <c r="H701" s="42">
        <f>(F701*G701*0.4)/1.055</f>
        <v>3.0142180094786735</v>
      </c>
      <c r="I701" s="34">
        <f t="shared" si="38"/>
        <v>7.2345000000000006</v>
      </c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  <c r="AE701" s="24"/>
      <c r="AF701" s="24"/>
      <c r="AG701" s="24"/>
      <c r="AH701" s="24"/>
      <c r="AI701" s="24"/>
      <c r="AJ701" s="24"/>
      <c r="AK701" s="24"/>
      <c r="AL701" s="24"/>
      <c r="AM701" s="24"/>
      <c r="AN701" s="24"/>
      <c r="AO701" s="24"/>
      <c r="AP701" s="24"/>
      <c r="AQ701" s="24"/>
      <c r="AR701" s="24"/>
      <c r="AS701" s="24"/>
      <c r="AT701" s="24"/>
      <c r="AU701" s="24"/>
      <c r="AV701" s="24"/>
      <c r="AW701" s="24"/>
      <c r="AX701" s="24"/>
      <c r="AY701" s="24"/>
      <c r="AZ701" s="24"/>
      <c r="BA701" s="24"/>
      <c r="BB701" s="24"/>
      <c r="BC701" s="24"/>
      <c r="BD701" s="24"/>
      <c r="BE701" s="24"/>
      <c r="BF701" s="24"/>
      <c r="BG701" s="24"/>
      <c r="BH701" s="24"/>
    </row>
    <row r="702" spans="1:60" s="23" customFormat="1" x14ac:dyDescent="0.25">
      <c r="A702" s="1" t="s">
        <v>1194</v>
      </c>
      <c r="B702" s="6" t="s">
        <v>2521</v>
      </c>
      <c r="C702" t="s">
        <v>2522</v>
      </c>
      <c r="D702" t="s">
        <v>458</v>
      </c>
      <c r="E702">
        <v>4</v>
      </c>
      <c r="F702" s="34">
        <v>1</v>
      </c>
      <c r="G702" s="10">
        <v>7.95</v>
      </c>
      <c r="H702" s="42"/>
      <c r="I702" s="34">
        <f t="shared" si="38"/>
        <v>7.2345000000000006</v>
      </c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</row>
    <row r="703" spans="1:60" s="23" customFormat="1" x14ac:dyDescent="0.25">
      <c r="A703" s="1" t="s">
        <v>1194</v>
      </c>
      <c r="B703" s="6" t="s">
        <v>2535</v>
      </c>
      <c r="C703" t="s">
        <v>2534</v>
      </c>
      <c r="D703" t="s">
        <v>458</v>
      </c>
      <c r="E703">
        <v>3</v>
      </c>
      <c r="F703" s="34">
        <v>1</v>
      </c>
      <c r="G703" s="10">
        <v>4.95</v>
      </c>
      <c r="H703" s="42"/>
      <c r="I703" s="34">
        <f t="shared" si="38"/>
        <v>4.5045000000000002</v>
      </c>
      <c r="J703" s="2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  <c r="AE703" s="24"/>
      <c r="AF703" s="24"/>
      <c r="AG703" s="24"/>
      <c r="AH703" s="24"/>
      <c r="AI703" s="24"/>
      <c r="AJ703" s="24"/>
      <c r="AK703" s="24"/>
      <c r="AL703" s="24"/>
      <c r="AM703" s="24"/>
      <c r="AN703" s="24"/>
      <c r="AO703" s="24"/>
      <c r="AP703" s="24"/>
      <c r="AQ703" s="24"/>
      <c r="AR703" s="24"/>
      <c r="AS703" s="24"/>
      <c r="AT703" s="24"/>
      <c r="AU703" s="24"/>
      <c r="AV703" s="24"/>
      <c r="AW703" s="24"/>
      <c r="AX703" s="24"/>
      <c r="AY703" s="24"/>
      <c r="AZ703" s="24"/>
      <c r="BA703" s="24"/>
      <c r="BB703" s="24"/>
      <c r="BC703" s="24"/>
      <c r="BD703" s="24"/>
      <c r="BE703" s="24"/>
      <c r="BF703" s="24"/>
      <c r="BG703" s="24"/>
      <c r="BH703" s="24"/>
    </row>
    <row r="704" spans="1:60" s="23" customFormat="1" x14ac:dyDescent="0.25">
      <c r="A704" s="1" t="s">
        <v>1194</v>
      </c>
      <c r="B704" s="6" t="s">
        <v>2546</v>
      </c>
      <c r="C704" t="s">
        <v>2547</v>
      </c>
      <c r="D704" t="s">
        <v>458</v>
      </c>
      <c r="E704">
        <v>3</v>
      </c>
      <c r="F704" s="34">
        <v>1</v>
      </c>
      <c r="G704" s="10">
        <v>4.95</v>
      </c>
      <c r="H704" s="42"/>
      <c r="I704" s="34">
        <f t="shared" si="38"/>
        <v>4.5045000000000002</v>
      </c>
      <c r="J704" s="2"/>
    </row>
    <row r="705" spans="1:60" s="2" customFormat="1" x14ac:dyDescent="0.25">
      <c r="A705" s="1" t="s">
        <v>1194</v>
      </c>
      <c r="B705" s="6" t="s">
        <v>2519</v>
      </c>
      <c r="C705" t="s">
        <v>2520</v>
      </c>
      <c r="D705" t="s">
        <v>458</v>
      </c>
      <c r="E705">
        <v>4</v>
      </c>
      <c r="F705" s="34">
        <v>1</v>
      </c>
      <c r="G705" s="10">
        <v>7.95</v>
      </c>
      <c r="H705" s="42"/>
      <c r="I705" s="34">
        <f t="shared" si="38"/>
        <v>7.2345000000000006</v>
      </c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</row>
    <row r="706" spans="1:60" s="2" customFormat="1" x14ac:dyDescent="0.25">
      <c r="A706" s="1" t="s">
        <v>1194</v>
      </c>
      <c r="B706" s="6" t="s">
        <v>2540</v>
      </c>
      <c r="C706" t="s">
        <v>2541</v>
      </c>
      <c r="D706" t="s">
        <v>458</v>
      </c>
      <c r="E706">
        <v>3</v>
      </c>
      <c r="F706" s="34">
        <v>1</v>
      </c>
      <c r="G706" s="10">
        <v>9.5</v>
      </c>
      <c r="H706" s="42">
        <f>(F706*G706*0.4)/1.055</f>
        <v>3.6018957345971567</v>
      </c>
      <c r="I706" s="34">
        <f t="shared" si="38"/>
        <v>8.6449999999999996</v>
      </c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</row>
    <row r="707" spans="1:60" s="2" customFormat="1" x14ac:dyDescent="0.25">
      <c r="A707" s="1" t="s">
        <v>1194</v>
      </c>
      <c r="B707" s="6" t="s">
        <v>2529</v>
      </c>
      <c r="C707" t="s">
        <v>2530</v>
      </c>
      <c r="D707" t="s">
        <v>458</v>
      </c>
      <c r="E707">
        <v>5</v>
      </c>
      <c r="F707" s="34">
        <v>1</v>
      </c>
      <c r="G707" s="10">
        <v>8.5</v>
      </c>
      <c r="H707" s="42">
        <f>(F707*G707*0.4)/1.055</f>
        <v>3.2227488151658772</v>
      </c>
      <c r="I707" s="34">
        <f t="shared" si="38"/>
        <v>7.7350000000000003</v>
      </c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</row>
    <row r="708" spans="1:60" s="2" customFormat="1" x14ac:dyDescent="0.25">
      <c r="A708" s="1"/>
      <c r="B708" s="46" t="s">
        <v>2529</v>
      </c>
      <c r="C708"/>
      <c r="D708"/>
      <c r="E708"/>
      <c r="F708" s="34"/>
      <c r="G708" s="10"/>
      <c r="H708" s="43"/>
      <c r="I708" s="34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</row>
    <row r="709" spans="1:60" s="2" customFormat="1" x14ac:dyDescent="0.25">
      <c r="A709" s="3" t="s">
        <v>1324</v>
      </c>
      <c r="B709" s="4" t="s">
        <v>3661</v>
      </c>
      <c r="C709" s="2" t="s">
        <v>3662</v>
      </c>
      <c r="D709" s="2" t="s">
        <v>458</v>
      </c>
      <c r="E709" s="2">
        <v>4</v>
      </c>
      <c r="F709" s="32">
        <v>1</v>
      </c>
      <c r="G709" s="17">
        <v>12.9</v>
      </c>
      <c r="H709" s="41">
        <f>(F709*G709*0.25)/1.055</f>
        <v>3.0568720379146921</v>
      </c>
      <c r="I709" s="34">
        <f t="shared" ref="I709:I718" si="40">F709*G709*0.91</f>
        <v>11.739000000000001</v>
      </c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  <c r="AE709" s="24"/>
      <c r="AF709" s="24"/>
      <c r="AG709" s="24"/>
      <c r="AH709" s="24"/>
      <c r="AI709" s="24"/>
      <c r="AJ709" s="24"/>
      <c r="AK709" s="24"/>
      <c r="AL709" s="24"/>
      <c r="AM709" s="24"/>
      <c r="AN709" s="24"/>
      <c r="AO709" s="24"/>
      <c r="AP709" s="24"/>
      <c r="AQ709" s="24"/>
      <c r="AR709" s="24"/>
      <c r="AS709" s="24"/>
      <c r="AT709" s="24"/>
      <c r="AU709" s="24"/>
      <c r="AV709" s="24"/>
      <c r="AW709" s="24"/>
      <c r="AX709" s="24"/>
      <c r="AY709" s="24"/>
      <c r="AZ709" s="24"/>
      <c r="BA709" s="24"/>
      <c r="BB709" s="24"/>
      <c r="BC709" s="24"/>
      <c r="BD709" s="24"/>
      <c r="BE709" s="24"/>
      <c r="BF709" s="24"/>
      <c r="BG709" s="24"/>
      <c r="BH709" s="24"/>
    </row>
    <row r="710" spans="1:60" s="2" customFormat="1" x14ac:dyDescent="0.25">
      <c r="A710" s="3" t="s">
        <v>1324</v>
      </c>
      <c r="B710" s="4" t="s">
        <v>3659</v>
      </c>
      <c r="C710" s="2" t="s">
        <v>3660</v>
      </c>
      <c r="D710" s="2" t="s">
        <v>458</v>
      </c>
      <c r="E710" s="2">
        <v>4</v>
      </c>
      <c r="F710" s="32">
        <v>1</v>
      </c>
      <c r="G710" s="17">
        <v>12.9</v>
      </c>
      <c r="H710" s="41">
        <f>(F710*G710*0.25)/1.055</f>
        <v>3.0568720379146921</v>
      </c>
      <c r="I710" s="34">
        <f t="shared" si="40"/>
        <v>11.739000000000001</v>
      </c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  <c r="AE710" s="24"/>
      <c r="AF710" s="24"/>
      <c r="AG710" s="24"/>
      <c r="AH710" s="24"/>
      <c r="AI710" s="24"/>
      <c r="AJ710" s="24"/>
      <c r="AK710" s="24"/>
      <c r="AL710" s="24"/>
      <c r="AM710" s="24"/>
      <c r="AN710" s="24"/>
      <c r="AO710" s="24"/>
      <c r="AP710" s="24"/>
      <c r="AQ710" s="24"/>
      <c r="AR710" s="24"/>
      <c r="AS710" s="24"/>
      <c r="AT710" s="24"/>
      <c r="AU710" s="24"/>
      <c r="AV710" s="24"/>
      <c r="AW710" s="24"/>
      <c r="AX710" s="24"/>
      <c r="AY710" s="24"/>
      <c r="AZ710" s="24"/>
      <c r="BA710" s="24"/>
      <c r="BB710" s="24"/>
      <c r="BC710" s="24"/>
      <c r="BD710" s="24"/>
      <c r="BE710" s="24"/>
      <c r="BF710" s="24"/>
      <c r="BG710" s="24"/>
      <c r="BH710" s="24"/>
    </row>
    <row r="711" spans="1:60" s="2" customFormat="1" x14ac:dyDescent="0.25">
      <c r="A711" s="3" t="s">
        <v>1324</v>
      </c>
      <c r="B711" s="4" t="s">
        <v>3657</v>
      </c>
      <c r="C711" s="2" t="s">
        <v>3658</v>
      </c>
      <c r="D711" s="2" t="s">
        <v>458</v>
      </c>
      <c r="E711" s="2">
        <v>4</v>
      </c>
      <c r="F711" s="32">
        <v>1</v>
      </c>
      <c r="G711" s="17">
        <v>12.9</v>
      </c>
      <c r="H711" s="41">
        <f>(F711*G711*0.25)/1.055</f>
        <v>3.0568720379146921</v>
      </c>
      <c r="I711" s="34">
        <f t="shared" si="40"/>
        <v>11.739000000000001</v>
      </c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  <c r="AE711" s="24"/>
      <c r="AF711" s="24"/>
      <c r="AG711" s="24"/>
      <c r="AH711" s="24"/>
      <c r="AI711" s="24"/>
      <c r="AJ711" s="24"/>
      <c r="AK711" s="24"/>
      <c r="AL711" s="24"/>
      <c r="AM711" s="24"/>
      <c r="AN711" s="24"/>
      <c r="AO711" s="24"/>
      <c r="AP711" s="24"/>
      <c r="AQ711" s="24"/>
      <c r="AR711" s="24"/>
      <c r="AS711" s="24"/>
      <c r="AT711" s="24"/>
      <c r="AU711" s="24"/>
      <c r="AV711" s="24"/>
      <c r="AW711" s="24"/>
      <c r="AX711" s="24"/>
      <c r="AY711" s="24"/>
      <c r="AZ711" s="24"/>
      <c r="BA711" s="24"/>
      <c r="BB711" s="24"/>
      <c r="BC711" s="24"/>
      <c r="BD711" s="24"/>
      <c r="BE711" s="24"/>
      <c r="BF711" s="24"/>
      <c r="BG711" s="24"/>
      <c r="BH711" s="24"/>
    </row>
    <row r="712" spans="1:60" s="5" customFormat="1" x14ac:dyDescent="0.25">
      <c r="A712" s="7" t="s">
        <v>1324</v>
      </c>
      <c r="B712" s="8" t="s">
        <v>510</v>
      </c>
      <c r="C712" s="5" t="s">
        <v>511</v>
      </c>
      <c r="D712" s="5" t="s">
        <v>458</v>
      </c>
      <c r="E712" s="5">
        <v>9</v>
      </c>
      <c r="F712" s="33">
        <v>1</v>
      </c>
      <c r="G712" s="37">
        <v>8.9</v>
      </c>
      <c r="H712" s="42">
        <f>(F712*3.5)/1.055</f>
        <v>3.3175355450236967</v>
      </c>
      <c r="I712" s="34">
        <f t="shared" si="40"/>
        <v>8.0990000000000002</v>
      </c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  <c r="AE712" s="24"/>
      <c r="AF712" s="24"/>
      <c r="AG712" s="24"/>
      <c r="AH712" s="24"/>
      <c r="AI712" s="24"/>
      <c r="AJ712" s="24"/>
      <c r="AK712" s="24"/>
      <c r="AL712" s="24"/>
      <c r="AM712" s="24"/>
      <c r="AN712" s="24"/>
      <c r="AO712" s="24"/>
      <c r="AP712" s="24"/>
      <c r="AQ712" s="24"/>
      <c r="AR712" s="24"/>
      <c r="AS712" s="24"/>
      <c r="AT712" s="24"/>
      <c r="AU712" s="24"/>
      <c r="AV712" s="24"/>
      <c r="AW712" s="24"/>
      <c r="AX712" s="24"/>
      <c r="AY712" s="24"/>
      <c r="AZ712" s="24"/>
      <c r="BA712" s="24"/>
      <c r="BB712" s="24"/>
      <c r="BC712" s="24"/>
      <c r="BD712" s="24"/>
      <c r="BE712" s="24"/>
      <c r="BF712" s="24"/>
      <c r="BG712" s="24"/>
      <c r="BH712" s="24"/>
    </row>
    <row r="713" spans="1:60" s="2" customFormat="1" x14ac:dyDescent="0.25">
      <c r="A713" s="3" t="s">
        <v>1324</v>
      </c>
      <c r="B713" s="4" t="s">
        <v>3703</v>
      </c>
      <c r="C713" s="2" t="s">
        <v>3704</v>
      </c>
      <c r="D713" s="2" t="s">
        <v>458</v>
      </c>
      <c r="E713" s="2">
        <v>4</v>
      </c>
      <c r="F713" s="32">
        <v>1</v>
      </c>
      <c r="G713" s="17">
        <v>12</v>
      </c>
      <c r="H713" s="41">
        <f t="shared" ref="H713:H718" si="41">(F713*G713*0.25)/1.055</f>
        <v>2.8436018957345972</v>
      </c>
      <c r="I713" s="34">
        <f t="shared" si="40"/>
        <v>10.92</v>
      </c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  <c r="AE713" s="24"/>
      <c r="AF713" s="24"/>
      <c r="AG713" s="24"/>
      <c r="AH713" s="24"/>
      <c r="AI713" s="24"/>
      <c r="AJ713" s="24"/>
      <c r="AK713" s="24"/>
      <c r="AL713" s="24"/>
      <c r="AM713" s="24"/>
      <c r="AN713" s="24"/>
      <c r="AO713" s="24"/>
      <c r="AP713" s="24"/>
      <c r="AQ713" s="24"/>
      <c r="AR713" s="24"/>
      <c r="AS713" s="24"/>
      <c r="AT713" s="24"/>
      <c r="AU713" s="24"/>
      <c r="AV713" s="24"/>
      <c r="AW713" s="24"/>
      <c r="AX713" s="24"/>
      <c r="AY713" s="24"/>
      <c r="AZ713" s="24"/>
      <c r="BA713" s="24"/>
      <c r="BB713" s="24"/>
      <c r="BC713" s="24"/>
      <c r="BD713" s="24"/>
      <c r="BE713" s="24"/>
      <c r="BF713" s="24"/>
      <c r="BG713" s="24"/>
      <c r="BH713" s="24"/>
    </row>
    <row r="714" spans="1:60" s="5" customFormat="1" x14ac:dyDescent="0.25">
      <c r="A714" s="3" t="s">
        <v>1324</v>
      </c>
      <c r="B714" s="4" t="s">
        <v>3705</v>
      </c>
      <c r="C714" s="2" t="s">
        <v>3706</v>
      </c>
      <c r="D714" s="2" t="s">
        <v>458</v>
      </c>
      <c r="E714" s="2">
        <v>6</v>
      </c>
      <c r="F714" s="32">
        <v>1</v>
      </c>
      <c r="G714" s="17">
        <v>13</v>
      </c>
      <c r="H714" s="41">
        <f t="shared" si="41"/>
        <v>3.080568720379147</v>
      </c>
      <c r="I714" s="34">
        <f t="shared" si="40"/>
        <v>11.83</v>
      </c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  <c r="AE714" s="24"/>
      <c r="AF714" s="24"/>
      <c r="AG714" s="24"/>
      <c r="AH714" s="24"/>
      <c r="AI714" s="24"/>
      <c r="AJ714" s="24"/>
      <c r="AK714" s="24"/>
      <c r="AL714" s="24"/>
      <c r="AM714" s="24"/>
      <c r="AN714" s="24"/>
      <c r="AO714" s="24"/>
      <c r="AP714" s="24"/>
      <c r="AQ714" s="24"/>
      <c r="AR714" s="24"/>
      <c r="AS714" s="24"/>
      <c r="AT714" s="24"/>
      <c r="AU714" s="24"/>
      <c r="AV714" s="24"/>
      <c r="AW714" s="24"/>
      <c r="AX714" s="24"/>
      <c r="AY714" s="24"/>
      <c r="AZ714" s="24"/>
      <c r="BA714" s="24"/>
      <c r="BB714" s="24"/>
      <c r="BC714" s="24"/>
      <c r="BD714" s="24"/>
      <c r="BE714" s="24"/>
      <c r="BF714" s="24"/>
      <c r="BG714" s="24"/>
      <c r="BH714" s="24"/>
    </row>
    <row r="715" spans="1:60" s="5" customFormat="1" x14ac:dyDescent="0.25">
      <c r="A715" s="3" t="s">
        <v>1324</v>
      </c>
      <c r="B715" s="4" t="s">
        <v>3663</v>
      </c>
      <c r="C715" s="2" t="s">
        <v>3664</v>
      </c>
      <c r="D715" s="2" t="s">
        <v>458</v>
      </c>
      <c r="E715" s="2">
        <v>4</v>
      </c>
      <c r="F715" s="32">
        <v>1</v>
      </c>
      <c r="G715" s="17">
        <v>10.5</v>
      </c>
      <c r="H715" s="41">
        <f t="shared" si="41"/>
        <v>2.4881516587677726</v>
      </c>
      <c r="I715" s="34">
        <f t="shared" si="40"/>
        <v>9.5549999999999997</v>
      </c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4"/>
      <c r="AL715" s="24"/>
      <c r="AM715" s="24"/>
      <c r="AN715" s="24"/>
      <c r="AO715" s="24"/>
      <c r="AP715" s="24"/>
      <c r="AQ715" s="24"/>
      <c r="AR715" s="24"/>
      <c r="AS715" s="24"/>
      <c r="AT715" s="24"/>
      <c r="AU715" s="24"/>
      <c r="AV715" s="24"/>
      <c r="AW715" s="24"/>
      <c r="AX715" s="24"/>
      <c r="AY715" s="24"/>
      <c r="AZ715" s="24"/>
      <c r="BA715" s="24"/>
      <c r="BB715" s="24"/>
      <c r="BC715" s="24"/>
      <c r="BD715" s="24"/>
      <c r="BE715" s="24"/>
      <c r="BF715" s="24"/>
      <c r="BG715" s="24"/>
      <c r="BH715" s="24"/>
    </row>
    <row r="716" spans="1:60" s="5" customFormat="1" x14ac:dyDescent="0.25">
      <c r="A716" s="3" t="s">
        <v>1324</v>
      </c>
      <c r="B716" s="4" t="s">
        <v>3665</v>
      </c>
      <c r="C716" s="2" t="s">
        <v>3666</v>
      </c>
      <c r="D716" s="2" t="s">
        <v>458</v>
      </c>
      <c r="E716" s="2">
        <v>4</v>
      </c>
      <c r="F716" s="32">
        <v>1</v>
      </c>
      <c r="G716" s="17">
        <v>10.5</v>
      </c>
      <c r="H716" s="41">
        <f t="shared" si="41"/>
        <v>2.4881516587677726</v>
      </c>
      <c r="I716" s="34">
        <f t="shared" si="40"/>
        <v>9.5549999999999997</v>
      </c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  <c r="AE716" s="24"/>
      <c r="AF716" s="24"/>
      <c r="AG716" s="24"/>
      <c r="AH716" s="24"/>
      <c r="AI716" s="24"/>
      <c r="AJ716" s="24"/>
      <c r="AK716" s="24"/>
      <c r="AL716" s="24"/>
      <c r="AM716" s="24"/>
      <c r="AN716" s="24"/>
      <c r="AO716" s="24"/>
      <c r="AP716" s="24"/>
      <c r="AQ716" s="24"/>
      <c r="AR716" s="24"/>
      <c r="AS716" s="24"/>
      <c r="AT716" s="24"/>
      <c r="AU716" s="24"/>
      <c r="AV716" s="24"/>
      <c r="AW716" s="24"/>
      <c r="AX716" s="24"/>
      <c r="AY716" s="24"/>
      <c r="AZ716" s="24"/>
      <c r="BA716" s="24"/>
      <c r="BB716" s="24"/>
      <c r="BC716" s="24"/>
      <c r="BD716" s="24"/>
      <c r="BE716" s="24"/>
      <c r="BF716" s="24"/>
      <c r="BG716" s="24"/>
      <c r="BH716" s="24"/>
    </row>
    <row r="717" spans="1:60" s="5" customFormat="1" x14ac:dyDescent="0.25">
      <c r="A717" s="3" t="s">
        <v>1324</v>
      </c>
      <c r="B717" s="4" t="s">
        <v>3797</v>
      </c>
      <c r="C717" s="2" t="s">
        <v>3798</v>
      </c>
      <c r="D717" s="2" t="s">
        <v>458</v>
      </c>
      <c r="E717" s="2">
        <v>4</v>
      </c>
      <c r="F717" s="32">
        <v>3</v>
      </c>
      <c r="G717" s="17">
        <v>8.5</v>
      </c>
      <c r="H717" s="41">
        <f t="shared" si="41"/>
        <v>6.0426540284360195</v>
      </c>
      <c r="I717" s="34">
        <f t="shared" si="40"/>
        <v>23.205000000000002</v>
      </c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</row>
    <row r="718" spans="1:60" s="5" customFormat="1" x14ac:dyDescent="0.25">
      <c r="A718" s="3" t="s">
        <v>1324</v>
      </c>
      <c r="B718" s="4" t="s">
        <v>3795</v>
      </c>
      <c r="C718" s="2" t="s">
        <v>3796</v>
      </c>
      <c r="D718" s="2" t="s">
        <v>458</v>
      </c>
      <c r="E718" s="2">
        <v>4</v>
      </c>
      <c r="F718" s="32">
        <v>2</v>
      </c>
      <c r="G718" s="17">
        <v>8.5</v>
      </c>
      <c r="H718" s="41">
        <f t="shared" si="41"/>
        <v>4.028436018957346</v>
      </c>
      <c r="I718" s="34">
        <f t="shared" si="40"/>
        <v>15.47</v>
      </c>
      <c r="J718" s="2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</row>
    <row r="719" spans="1:60" s="2" customFormat="1" x14ac:dyDescent="0.25">
      <c r="A719" s="3" t="s">
        <v>3718</v>
      </c>
      <c r="B719" s="4" t="s">
        <v>1814</v>
      </c>
      <c r="C719" s="2" t="s">
        <v>3719</v>
      </c>
      <c r="D719" s="2" t="s">
        <v>425</v>
      </c>
      <c r="E719" s="2">
        <v>5</v>
      </c>
      <c r="F719" s="32">
        <v>8</v>
      </c>
      <c r="G719" s="17">
        <v>7.9</v>
      </c>
      <c r="H719" s="41">
        <f>(F719*3)/1.055</f>
        <v>22.748815165876778</v>
      </c>
      <c r="I719" s="34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</row>
    <row r="720" spans="1:60" s="2" customFormat="1" x14ac:dyDescent="0.25">
      <c r="A720" s="3" t="s">
        <v>1206</v>
      </c>
      <c r="B720" s="4" t="s">
        <v>1213</v>
      </c>
      <c r="C720" s="2" t="s">
        <v>1214</v>
      </c>
      <c r="D720" s="2" t="s">
        <v>425</v>
      </c>
      <c r="E720" s="2">
        <v>7</v>
      </c>
      <c r="F720" s="32">
        <v>1</v>
      </c>
      <c r="G720" s="17">
        <v>11.9</v>
      </c>
      <c r="H720" s="41">
        <f>(F720*G720*0.25)/1.055</f>
        <v>2.8199052132701423</v>
      </c>
      <c r="I720" s="34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</row>
    <row r="721" spans="1:60" s="2" customFormat="1" x14ac:dyDescent="0.25">
      <c r="A721" s="1"/>
      <c r="B721" s="46" t="s">
        <v>1213</v>
      </c>
      <c r="C721"/>
      <c r="D721"/>
      <c r="E721"/>
      <c r="F721" s="34"/>
      <c r="G721" s="10"/>
      <c r="H721" s="43"/>
      <c r="I721" s="34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</row>
    <row r="722" spans="1:60" s="5" customFormat="1" x14ac:dyDescent="0.25">
      <c r="A722" s="3" t="s">
        <v>1206</v>
      </c>
      <c r="B722" s="4" t="s">
        <v>1220</v>
      </c>
      <c r="C722" s="2" t="s">
        <v>1221</v>
      </c>
      <c r="D722" s="2" t="s">
        <v>425</v>
      </c>
      <c r="E722" s="2">
        <v>8</v>
      </c>
      <c r="F722" s="32">
        <v>2</v>
      </c>
      <c r="G722" s="17">
        <v>4.5</v>
      </c>
      <c r="H722" s="41">
        <f>(F722*G722*0.25)/1.055</f>
        <v>2.1327014218009479</v>
      </c>
      <c r="I722" s="34">
        <f t="shared" ref="I722:I738" si="42">F722*G722*0.91</f>
        <v>8.19</v>
      </c>
      <c r="J722" s="26"/>
    </row>
    <row r="723" spans="1:60" s="2" customFormat="1" x14ac:dyDescent="0.25">
      <c r="A723" s="3" t="s">
        <v>1539</v>
      </c>
      <c r="B723" s="4" t="s">
        <v>106</v>
      </c>
      <c r="C723" s="2" t="s">
        <v>107</v>
      </c>
      <c r="D723" s="2" t="s">
        <v>473</v>
      </c>
      <c r="E723" s="2">
        <v>6</v>
      </c>
      <c r="F723" s="32">
        <v>9</v>
      </c>
      <c r="G723" s="17">
        <v>4</v>
      </c>
      <c r="H723" s="41">
        <f>(F723*G723*0.25)/1.055</f>
        <v>8.5308056872037916</v>
      </c>
      <c r="I723" s="34">
        <f t="shared" si="42"/>
        <v>32.76</v>
      </c>
      <c r="J723"/>
    </row>
    <row r="724" spans="1:60" s="2" customFormat="1" x14ac:dyDescent="0.25">
      <c r="A724" s="3" t="s">
        <v>1206</v>
      </c>
      <c r="B724" s="4" t="s">
        <v>3829</v>
      </c>
      <c r="C724" s="2" t="s">
        <v>3830</v>
      </c>
      <c r="D724" s="2" t="s">
        <v>425</v>
      </c>
      <c r="E724" s="2">
        <v>8</v>
      </c>
      <c r="F724" s="32">
        <v>2</v>
      </c>
      <c r="G724" s="17">
        <v>6.5</v>
      </c>
      <c r="H724" s="41">
        <f>(F724*G724*0.25)/1.055</f>
        <v>3.080568720379147</v>
      </c>
      <c r="I724" s="34">
        <f t="shared" si="42"/>
        <v>11.83</v>
      </c>
      <c r="J724" s="26"/>
      <c r="K724" s="5"/>
    </row>
    <row r="725" spans="1:60" s="2" customFormat="1" x14ac:dyDescent="0.25">
      <c r="A725" s="3" t="s">
        <v>1206</v>
      </c>
      <c r="B725" s="4" t="s">
        <v>1207</v>
      </c>
      <c r="C725" s="2" t="s">
        <v>3583</v>
      </c>
      <c r="D725" s="2" t="s">
        <v>425</v>
      </c>
      <c r="E725" s="2">
        <v>10</v>
      </c>
      <c r="F725" s="32">
        <v>3</v>
      </c>
      <c r="G725" s="17">
        <v>14.9</v>
      </c>
      <c r="H725" s="41">
        <f>(F725*G725*0.25)/1.055</f>
        <v>10.592417061611375</v>
      </c>
      <c r="I725" s="34">
        <f t="shared" si="42"/>
        <v>40.677000000000007</v>
      </c>
      <c r="J725" s="5"/>
    </row>
    <row r="726" spans="1:60" s="2" customFormat="1" x14ac:dyDescent="0.25">
      <c r="A726" s="1" t="s">
        <v>1206</v>
      </c>
      <c r="B726" s="6" t="s">
        <v>3513</v>
      </c>
      <c r="C726" s="5" t="s">
        <v>3514</v>
      </c>
      <c r="D726" s="5" t="s">
        <v>807</v>
      </c>
      <c r="E726" s="5">
        <v>8</v>
      </c>
      <c r="F726" s="33">
        <v>1</v>
      </c>
      <c r="G726" s="37">
        <v>30</v>
      </c>
      <c r="H726" s="43">
        <f>(F726*G726*0.4)/1.055</f>
        <v>11.374407582938389</v>
      </c>
      <c r="I726" s="34">
        <f t="shared" si="42"/>
        <v>27.3</v>
      </c>
    </row>
    <row r="727" spans="1:60" s="2" customFormat="1" x14ac:dyDescent="0.25">
      <c r="A727" s="7" t="s">
        <v>1206</v>
      </c>
      <c r="B727" s="8" t="s">
        <v>782</v>
      </c>
      <c r="C727" s="5" t="s">
        <v>783</v>
      </c>
      <c r="D727" s="5" t="s">
        <v>458</v>
      </c>
      <c r="E727" s="5">
        <v>12</v>
      </c>
      <c r="F727" s="33">
        <v>22</v>
      </c>
      <c r="G727" s="37">
        <v>16</v>
      </c>
      <c r="H727" s="43">
        <f>(F727*G727*0.45)/1.055</f>
        <v>150.14218009478674</v>
      </c>
      <c r="I727" s="34">
        <f t="shared" si="42"/>
        <v>320.32</v>
      </c>
      <c r="J727"/>
    </row>
    <row r="728" spans="1:60" s="2" customFormat="1" x14ac:dyDescent="0.25">
      <c r="A728" s="3" t="s">
        <v>1206</v>
      </c>
      <c r="B728" s="4" t="s">
        <v>3831</v>
      </c>
      <c r="C728" s="2" t="s">
        <v>3832</v>
      </c>
      <c r="D728" s="2" t="s">
        <v>425</v>
      </c>
      <c r="E728" s="2">
        <v>8</v>
      </c>
      <c r="F728" s="32">
        <v>2</v>
      </c>
      <c r="G728" s="17">
        <v>6.5</v>
      </c>
      <c r="H728" s="41">
        <f>(F728*G728*0.25)/1.055</f>
        <v>3.080568720379147</v>
      </c>
      <c r="I728" s="34">
        <f t="shared" si="42"/>
        <v>11.83</v>
      </c>
      <c r="J728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</row>
    <row r="729" spans="1:60" s="2" customFormat="1" x14ac:dyDescent="0.25">
      <c r="A729" s="3" t="s">
        <v>1206</v>
      </c>
      <c r="B729" s="4" t="s">
        <v>1219</v>
      </c>
      <c r="C729" s="2" t="s">
        <v>216</v>
      </c>
      <c r="D729" s="2" t="s">
        <v>425</v>
      </c>
      <c r="E729" s="2">
        <v>9</v>
      </c>
      <c r="F729" s="32">
        <v>1</v>
      </c>
      <c r="G729" s="17">
        <v>6</v>
      </c>
      <c r="H729" s="41">
        <f>(F729*G729*0.25)/1.055</f>
        <v>1.4218009478672986</v>
      </c>
      <c r="I729" s="34">
        <f t="shared" si="42"/>
        <v>5.46</v>
      </c>
      <c r="J729"/>
    </row>
    <row r="730" spans="1:60" s="2" customFormat="1" x14ac:dyDescent="0.25">
      <c r="A730" s="7" t="s">
        <v>1206</v>
      </c>
      <c r="B730" s="8" t="s">
        <v>3907</v>
      </c>
      <c r="C730" s="5" t="s">
        <v>3908</v>
      </c>
      <c r="D730" s="5" t="s">
        <v>463</v>
      </c>
      <c r="E730" s="5">
        <v>5</v>
      </c>
      <c r="F730" s="33">
        <v>1</v>
      </c>
      <c r="G730" s="37">
        <v>4.9000000000000004</v>
      </c>
      <c r="H730" s="43">
        <f>(F730*G730*0.3)/1.055</f>
        <v>1.3933649289099526</v>
      </c>
      <c r="I730" s="34">
        <f t="shared" si="42"/>
        <v>4.4590000000000005</v>
      </c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  <c r="AW730" s="23"/>
      <c r="AX730" s="23"/>
      <c r="AY730" s="23"/>
      <c r="AZ730" s="23"/>
      <c r="BA730" s="23"/>
      <c r="BB730" s="23"/>
      <c r="BC730" s="23"/>
      <c r="BD730" s="23"/>
      <c r="BE730" s="23"/>
      <c r="BF730" s="23"/>
      <c r="BG730" s="23"/>
      <c r="BH730" s="23"/>
    </row>
    <row r="731" spans="1:60" s="2" customFormat="1" x14ac:dyDescent="0.25">
      <c r="A731" s="1" t="s">
        <v>1206</v>
      </c>
      <c r="B731" s="6" t="s">
        <v>3905</v>
      </c>
      <c r="C731" s="5" t="s">
        <v>3906</v>
      </c>
      <c r="D731" s="5" t="s">
        <v>458</v>
      </c>
      <c r="E731" s="5">
        <v>3</v>
      </c>
      <c r="F731" s="33">
        <v>1</v>
      </c>
      <c r="G731" s="37">
        <v>4.9000000000000004</v>
      </c>
      <c r="H731" s="43">
        <f>(F731*G731*0.4)/1.055</f>
        <v>1.8578199052132705</v>
      </c>
      <c r="I731" s="34">
        <f t="shared" si="42"/>
        <v>4.4590000000000005</v>
      </c>
      <c r="J731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</row>
    <row r="732" spans="1:60" x14ac:dyDescent="0.25">
      <c r="A732" s="3" t="s">
        <v>1206</v>
      </c>
      <c r="B732" s="4" t="s">
        <v>3569</v>
      </c>
      <c r="C732" s="2" t="s">
        <v>3570</v>
      </c>
      <c r="D732" s="2" t="s">
        <v>425</v>
      </c>
      <c r="E732" s="2">
        <v>10</v>
      </c>
      <c r="F732" s="32">
        <v>2</v>
      </c>
      <c r="G732" s="17">
        <v>19.899999999999999</v>
      </c>
      <c r="H732" s="41">
        <f>(F732*G732*0.25)/1.055</f>
        <v>9.4312796208530809</v>
      </c>
      <c r="I732" s="34">
        <f t="shared" si="42"/>
        <v>36.217999999999996</v>
      </c>
      <c r="J732" s="26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</row>
    <row r="733" spans="1:60" x14ac:dyDescent="0.25">
      <c r="A733" s="3" t="s">
        <v>1539</v>
      </c>
      <c r="B733" s="4" t="s">
        <v>3913</v>
      </c>
      <c r="C733" s="2" t="s">
        <v>3914</v>
      </c>
      <c r="D733" s="2" t="s">
        <v>473</v>
      </c>
      <c r="E733" s="2">
        <v>6</v>
      </c>
      <c r="F733" s="32">
        <v>1</v>
      </c>
      <c r="G733" s="17">
        <v>5.7</v>
      </c>
      <c r="H733" s="41">
        <f>(F733*G733*0.25)/1.055</f>
        <v>1.3507109004739337</v>
      </c>
      <c r="I733" s="34">
        <f t="shared" si="42"/>
        <v>5.1870000000000003</v>
      </c>
      <c r="J733" s="2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</row>
    <row r="734" spans="1:60" x14ac:dyDescent="0.25">
      <c r="A734" s="3" t="s">
        <v>1206</v>
      </c>
      <c r="B734" s="4" t="s">
        <v>1228</v>
      </c>
      <c r="C734" s="2" t="s">
        <v>228</v>
      </c>
      <c r="D734" s="2" t="s">
        <v>473</v>
      </c>
      <c r="E734" s="2">
        <v>10</v>
      </c>
      <c r="F734" s="32">
        <v>1</v>
      </c>
      <c r="G734" s="17">
        <v>6</v>
      </c>
      <c r="H734" s="41">
        <f>(F734*G734*0.25)/1.055</f>
        <v>1.4218009478672986</v>
      </c>
      <c r="I734" s="34">
        <f t="shared" si="42"/>
        <v>5.46</v>
      </c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  <c r="AW734" s="23"/>
      <c r="AX734" s="23"/>
      <c r="AY734" s="23"/>
      <c r="AZ734" s="23"/>
      <c r="BA734" s="23"/>
      <c r="BB734" s="23"/>
      <c r="BC734" s="23"/>
      <c r="BD734" s="23"/>
      <c r="BE734" s="23"/>
      <c r="BF734" s="23"/>
      <c r="BG734" s="23"/>
      <c r="BH734" s="23"/>
    </row>
    <row r="735" spans="1:60" x14ac:dyDescent="0.25">
      <c r="A735" s="3" t="s">
        <v>1206</v>
      </c>
      <c r="B735" s="4" t="s">
        <v>1542</v>
      </c>
      <c r="C735" s="2" t="s">
        <v>218</v>
      </c>
      <c r="D735" s="2" t="s">
        <v>425</v>
      </c>
      <c r="E735" s="2">
        <v>9</v>
      </c>
      <c r="F735" s="32">
        <v>1</v>
      </c>
      <c r="G735" s="17">
        <v>6</v>
      </c>
      <c r="H735" s="41">
        <f>(F735*G735*0.25)/1.055</f>
        <v>1.4218009478672986</v>
      </c>
      <c r="I735" s="34">
        <f t="shared" si="42"/>
        <v>5.46</v>
      </c>
      <c r="J735" s="2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</row>
    <row r="736" spans="1:60" x14ac:dyDescent="0.25">
      <c r="A736" s="25" t="s">
        <v>1206</v>
      </c>
      <c r="B736" s="27" t="s">
        <v>3268</v>
      </c>
      <c r="C736" s="23" t="s">
        <v>3269</v>
      </c>
      <c r="D736" s="23" t="s">
        <v>110</v>
      </c>
      <c r="E736" s="23">
        <v>7</v>
      </c>
      <c r="F736" s="31">
        <v>1</v>
      </c>
      <c r="G736" s="30">
        <v>11</v>
      </c>
      <c r="H736" s="44">
        <f>(F736*G736*0.3)/1.055</f>
        <v>3.1279620853080567</v>
      </c>
      <c r="I736" s="34">
        <f t="shared" si="42"/>
        <v>10.01</v>
      </c>
      <c r="K736" s="2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</row>
    <row r="737" spans="1:60" x14ac:dyDescent="0.25">
      <c r="A737" s="3" t="s">
        <v>1206</v>
      </c>
      <c r="B737" s="4" t="s">
        <v>3833</v>
      </c>
      <c r="C737" s="2" t="s">
        <v>3834</v>
      </c>
      <c r="D737" s="2" t="s">
        <v>473</v>
      </c>
      <c r="E737" s="2">
        <v>7</v>
      </c>
      <c r="F737" s="32">
        <v>3</v>
      </c>
      <c r="G737" s="17">
        <v>6.5</v>
      </c>
      <c r="H737" s="41">
        <f t="shared" ref="H737:H743" si="43">(F737*G737*0.25)/1.055</f>
        <v>4.6208530805687209</v>
      </c>
      <c r="I737" s="34">
        <f t="shared" si="42"/>
        <v>17.745000000000001</v>
      </c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</row>
    <row r="738" spans="1:60" x14ac:dyDescent="0.25">
      <c r="A738" s="3" t="s">
        <v>1206</v>
      </c>
      <c r="B738" s="4" t="s">
        <v>1543</v>
      </c>
      <c r="C738" s="2" t="s">
        <v>219</v>
      </c>
      <c r="D738" s="2" t="s">
        <v>425</v>
      </c>
      <c r="E738" s="2">
        <v>9</v>
      </c>
      <c r="F738" s="32">
        <v>1</v>
      </c>
      <c r="G738" s="17">
        <v>6</v>
      </c>
      <c r="H738" s="41">
        <f t="shared" si="43"/>
        <v>1.4218009478672986</v>
      </c>
      <c r="I738" s="34">
        <f t="shared" si="42"/>
        <v>5.46</v>
      </c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</row>
    <row r="739" spans="1:60" x14ac:dyDescent="0.25">
      <c r="A739" s="3" t="s">
        <v>1206</v>
      </c>
      <c r="B739" s="4" t="s">
        <v>3915</v>
      </c>
      <c r="C739" s="2" t="s">
        <v>3916</v>
      </c>
      <c r="D739" s="2" t="s">
        <v>473</v>
      </c>
      <c r="E739" s="2">
        <v>11</v>
      </c>
      <c r="F739" s="32">
        <v>1</v>
      </c>
      <c r="G739" s="17">
        <v>6.5</v>
      </c>
      <c r="H739" s="41">
        <f t="shared" si="43"/>
        <v>1.5402843601895735</v>
      </c>
      <c r="I739" s="34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</row>
    <row r="740" spans="1:60" x14ac:dyDescent="0.25">
      <c r="A740" s="3" t="s">
        <v>1206</v>
      </c>
      <c r="B740" s="4" t="s">
        <v>1226</v>
      </c>
      <c r="C740" s="2" t="s">
        <v>1227</v>
      </c>
      <c r="D740" s="2" t="s">
        <v>473</v>
      </c>
      <c r="E740" s="2">
        <v>4</v>
      </c>
      <c r="F740" s="32">
        <v>1</v>
      </c>
      <c r="G740" s="17">
        <v>5</v>
      </c>
      <c r="H740" s="41">
        <f t="shared" si="43"/>
        <v>1.1848341232227488</v>
      </c>
      <c r="I740" s="34">
        <f t="shared" ref="I740:I754" si="44">F740*G740*0.91</f>
        <v>4.55</v>
      </c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</row>
    <row r="741" spans="1:60" x14ac:dyDescent="0.25">
      <c r="A741" s="3" t="s">
        <v>1206</v>
      </c>
      <c r="B741" s="4" t="s">
        <v>1224</v>
      </c>
      <c r="C741" s="2" t="s">
        <v>1225</v>
      </c>
      <c r="D741" s="2" t="s">
        <v>458</v>
      </c>
      <c r="E741" s="2">
        <v>3</v>
      </c>
      <c r="F741" s="32">
        <v>1</v>
      </c>
      <c r="G741" s="17">
        <v>8</v>
      </c>
      <c r="H741" s="41">
        <f t="shared" si="43"/>
        <v>1.8957345971563981</v>
      </c>
      <c r="I741" s="34">
        <f t="shared" si="44"/>
        <v>7.28</v>
      </c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</row>
    <row r="742" spans="1:60" x14ac:dyDescent="0.25">
      <c r="A742" s="3" t="s">
        <v>1206</v>
      </c>
      <c r="B742" s="4" t="s">
        <v>2600</v>
      </c>
      <c r="C742" s="2" t="s">
        <v>2599</v>
      </c>
      <c r="D742" s="2" t="s">
        <v>458</v>
      </c>
      <c r="E742" s="2">
        <v>5</v>
      </c>
      <c r="F742" s="32">
        <v>1</v>
      </c>
      <c r="G742" s="17">
        <v>11.9</v>
      </c>
      <c r="H742" s="41">
        <f t="shared" si="43"/>
        <v>2.8199052132701423</v>
      </c>
      <c r="I742" s="34">
        <f t="shared" si="44"/>
        <v>10.829000000000001</v>
      </c>
      <c r="J742" s="2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</row>
    <row r="743" spans="1:60" x14ac:dyDescent="0.25">
      <c r="A743" s="3" t="s">
        <v>1206</v>
      </c>
      <c r="B743" s="4" t="s">
        <v>1222</v>
      </c>
      <c r="C743" s="2" t="s">
        <v>1223</v>
      </c>
      <c r="D743" s="2" t="s">
        <v>458</v>
      </c>
      <c r="E743" s="2">
        <v>6</v>
      </c>
      <c r="F743" s="32">
        <v>1</v>
      </c>
      <c r="G743" s="17">
        <v>12</v>
      </c>
      <c r="H743" s="41">
        <f t="shared" si="43"/>
        <v>2.8436018957345972</v>
      </c>
      <c r="I743" s="34">
        <f t="shared" si="44"/>
        <v>10.92</v>
      </c>
      <c r="J743" s="5"/>
      <c r="K743" s="2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</row>
    <row r="744" spans="1:60" x14ac:dyDescent="0.25">
      <c r="A744" s="3" t="s">
        <v>1206</v>
      </c>
      <c r="B744" s="4" t="s">
        <v>3471</v>
      </c>
      <c r="C744" s="2" t="s">
        <v>3472</v>
      </c>
      <c r="D744" s="2" t="s">
        <v>473</v>
      </c>
      <c r="E744" s="2">
        <v>3</v>
      </c>
      <c r="F744" s="32">
        <v>1</v>
      </c>
      <c r="G744" s="17">
        <v>5.8</v>
      </c>
      <c r="H744" s="41">
        <f>(F744*0.5)/1.055</f>
        <v>0.47393364928909953</v>
      </c>
      <c r="I744" s="34">
        <f t="shared" si="44"/>
        <v>5.2779999999999996</v>
      </c>
      <c r="J744" s="2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</row>
    <row r="745" spans="1:60" x14ac:dyDescent="0.25">
      <c r="A745" s="3" t="s">
        <v>1206</v>
      </c>
      <c r="B745" s="4" t="s">
        <v>2623</v>
      </c>
      <c r="C745" s="2" t="s">
        <v>2624</v>
      </c>
      <c r="D745" s="2" t="s">
        <v>425</v>
      </c>
      <c r="E745" s="2">
        <v>7</v>
      </c>
      <c r="F745" s="32">
        <v>1</v>
      </c>
      <c r="G745" s="17">
        <v>9.9</v>
      </c>
      <c r="H745" s="41">
        <f>(F745*G745*0.25)/1.055</f>
        <v>2.3459715639810428</v>
      </c>
      <c r="I745" s="34">
        <f t="shared" si="44"/>
        <v>9.0090000000000003</v>
      </c>
      <c r="K745" s="2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</row>
    <row r="746" spans="1:60" x14ac:dyDescent="0.25">
      <c r="A746" s="3" t="s">
        <v>1206</v>
      </c>
      <c r="B746" s="4" t="s">
        <v>910</v>
      </c>
      <c r="C746" s="2" t="s">
        <v>911</v>
      </c>
      <c r="D746" s="2" t="s">
        <v>425</v>
      </c>
      <c r="E746" s="2">
        <v>10</v>
      </c>
      <c r="F746" s="32">
        <v>1</v>
      </c>
      <c r="G746" s="17">
        <v>20</v>
      </c>
      <c r="H746" s="41">
        <f>(F746*G746*0.25)/1.055</f>
        <v>4.7393364928909953</v>
      </c>
      <c r="I746" s="34">
        <f t="shared" si="44"/>
        <v>18.2</v>
      </c>
      <c r="K746" s="2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</row>
    <row r="747" spans="1:60" x14ac:dyDescent="0.25">
      <c r="A747" s="3" t="s">
        <v>1206</v>
      </c>
      <c r="B747" s="4" t="s">
        <v>426</v>
      </c>
      <c r="C747" s="2" t="s">
        <v>427</v>
      </c>
      <c r="D747" s="2" t="s">
        <v>425</v>
      </c>
      <c r="E747" s="2">
        <v>10</v>
      </c>
      <c r="F747" s="32">
        <v>3</v>
      </c>
      <c r="G747" s="17">
        <v>22.6</v>
      </c>
      <c r="H747" s="41">
        <f>(F747*G747*0.25)/1.055</f>
        <v>16.066350710900476</v>
      </c>
      <c r="I747" s="34">
        <f t="shared" si="44"/>
        <v>61.698000000000015</v>
      </c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</row>
    <row r="748" spans="1:60" x14ac:dyDescent="0.25">
      <c r="A748" s="7" t="s">
        <v>1206</v>
      </c>
      <c r="B748" s="8" t="s">
        <v>1209</v>
      </c>
      <c r="C748" s="5" t="s">
        <v>1210</v>
      </c>
      <c r="D748" s="5" t="s">
        <v>458</v>
      </c>
      <c r="E748" s="5">
        <v>9</v>
      </c>
      <c r="F748" s="33">
        <v>2</v>
      </c>
      <c r="G748" s="37">
        <v>12</v>
      </c>
      <c r="H748" s="42">
        <f>(F748*G748*0.5)/1.055</f>
        <v>11.374407582938389</v>
      </c>
      <c r="I748" s="34">
        <f t="shared" si="44"/>
        <v>21.84</v>
      </c>
      <c r="K748" s="2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</row>
    <row r="749" spans="1:60" x14ac:dyDescent="0.25">
      <c r="A749" s="3" t="s">
        <v>1539</v>
      </c>
      <c r="B749" s="4" t="s">
        <v>3911</v>
      </c>
      <c r="C749" s="2" t="s">
        <v>3912</v>
      </c>
      <c r="D749" s="2" t="s">
        <v>473</v>
      </c>
      <c r="E749" s="2">
        <v>6</v>
      </c>
      <c r="F749" s="32">
        <v>2</v>
      </c>
      <c r="G749" s="17">
        <v>5</v>
      </c>
      <c r="H749" s="41">
        <f>(F749*G749*0.25)/1.055</f>
        <v>2.3696682464454977</v>
      </c>
      <c r="I749" s="34">
        <f t="shared" si="44"/>
        <v>9.1</v>
      </c>
      <c r="K749" s="2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</row>
    <row r="750" spans="1:60" x14ac:dyDescent="0.25">
      <c r="A750" s="7" t="s">
        <v>1206</v>
      </c>
      <c r="B750" s="8" t="s">
        <v>3240</v>
      </c>
      <c r="C750" s="5" t="s">
        <v>3241</v>
      </c>
      <c r="D750" s="5" t="s">
        <v>3230</v>
      </c>
      <c r="E750" s="5">
        <v>6</v>
      </c>
      <c r="F750" s="33">
        <v>2</v>
      </c>
      <c r="G750" s="37">
        <v>9</v>
      </c>
      <c r="H750" s="42">
        <f>(F750*G750*0.4)/1.055</f>
        <v>6.8246445497630335</v>
      </c>
      <c r="I750" s="34">
        <f t="shared" si="44"/>
        <v>16.38</v>
      </c>
      <c r="J750" s="26"/>
      <c r="K750" s="5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</row>
    <row r="751" spans="1:60" x14ac:dyDescent="0.25">
      <c r="A751" s="7" t="s">
        <v>1206</v>
      </c>
      <c r="B751" s="8" t="s">
        <v>3467</v>
      </c>
      <c r="C751" s="5" t="s">
        <v>3468</v>
      </c>
      <c r="D751" s="5" t="s">
        <v>807</v>
      </c>
      <c r="E751" s="5">
        <v>3</v>
      </c>
      <c r="F751" s="33">
        <v>1</v>
      </c>
      <c r="G751" s="37">
        <v>9.9</v>
      </c>
      <c r="H751" s="42">
        <f>(F751*G751*0.5)/1.055</f>
        <v>4.6919431279620856</v>
      </c>
      <c r="I751" s="34">
        <f t="shared" si="44"/>
        <v>9.0090000000000003</v>
      </c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</row>
    <row r="752" spans="1:60" s="24" customFormat="1" x14ac:dyDescent="0.25">
      <c r="A752" s="3" t="s">
        <v>1206</v>
      </c>
      <c r="B752" s="4" t="s">
        <v>76</v>
      </c>
      <c r="C752" s="2" t="s">
        <v>77</v>
      </c>
      <c r="D752" s="2" t="s">
        <v>425</v>
      </c>
      <c r="E752" s="2">
        <v>8</v>
      </c>
      <c r="F752" s="32">
        <v>1</v>
      </c>
      <c r="G752" s="17">
        <v>6.5</v>
      </c>
      <c r="H752" s="41">
        <f>(F752*G752*0.25)/1.055</f>
        <v>1.5402843601895735</v>
      </c>
      <c r="I752" s="34">
        <f t="shared" si="44"/>
        <v>5.915</v>
      </c>
      <c r="J752" s="2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</row>
    <row r="753" spans="1:60" s="24" customFormat="1" x14ac:dyDescent="0.25">
      <c r="A753" s="3" t="s">
        <v>1206</v>
      </c>
      <c r="B753" s="4" t="s">
        <v>3338</v>
      </c>
      <c r="C753" s="2" t="s">
        <v>3339</v>
      </c>
      <c r="D753" s="2" t="s">
        <v>458</v>
      </c>
      <c r="E753" s="2">
        <v>5</v>
      </c>
      <c r="F753" s="32">
        <v>125</v>
      </c>
      <c r="G753" s="17">
        <v>15</v>
      </c>
      <c r="H753" s="41">
        <f>(F753*G753*0.15)/1.07</f>
        <v>262.85046728971963</v>
      </c>
      <c r="I753" s="34">
        <f t="shared" si="44"/>
        <v>1706.25</v>
      </c>
      <c r="J75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</row>
    <row r="754" spans="1:60" s="23" customFormat="1" x14ac:dyDescent="0.25">
      <c r="A754" s="3" t="s">
        <v>1206</v>
      </c>
      <c r="B754" s="4" t="s">
        <v>1536</v>
      </c>
      <c r="C754" s="2" t="s">
        <v>928</v>
      </c>
      <c r="D754" s="2" t="s">
        <v>425</v>
      </c>
      <c r="E754" s="2">
        <v>4</v>
      </c>
      <c r="F754" s="32">
        <v>13</v>
      </c>
      <c r="G754" s="17">
        <v>8.5</v>
      </c>
      <c r="H754" s="41">
        <f>(F754*G754*0.25)/1.055</f>
        <v>26.18483412322275</v>
      </c>
      <c r="I754" s="34">
        <f t="shared" si="44"/>
        <v>100.55500000000001</v>
      </c>
      <c r="J754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</row>
    <row r="755" spans="1:60" s="24" customFormat="1" x14ac:dyDescent="0.25">
      <c r="A755" s="1"/>
      <c r="B755" s="46" t="s">
        <v>1536</v>
      </c>
      <c r="C755"/>
      <c r="D755"/>
      <c r="E755"/>
      <c r="F755" s="34"/>
      <c r="G755" s="10"/>
      <c r="H755" s="43"/>
      <c r="I755" s="34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</row>
    <row r="756" spans="1:60" s="24" customFormat="1" x14ac:dyDescent="0.25">
      <c r="A756" s="3" t="s">
        <v>1206</v>
      </c>
      <c r="B756" s="4" t="s">
        <v>1532</v>
      </c>
      <c r="C756" s="2" t="s">
        <v>1533</v>
      </c>
      <c r="D756" s="2" t="s">
        <v>425</v>
      </c>
      <c r="E756" s="2">
        <v>9</v>
      </c>
      <c r="F756" s="32">
        <v>1</v>
      </c>
      <c r="G756" s="17">
        <v>14.9</v>
      </c>
      <c r="H756" s="41">
        <f>(F756*G756*0.25)/1.055</f>
        <v>3.5308056872037916</v>
      </c>
      <c r="I756" s="34">
        <f>F756*G756*0.91</f>
        <v>13.559000000000001</v>
      </c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3"/>
      <c r="AR756" s="23"/>
      <c r="AS756" s="23"/>
      <c r="AT756" s="23"/>
      <c r="AU756" s="23"/>
      <c r="AV756" s="23"/>
      <c r="AW756" s="23"/>
      <c r="AX756" s="23"/>
      <c r="AY756" s="23"/>
      <c r="AZ756" s="23"/>
      <c r="BA756" s="23"/>
      <c r="BB756" s="23"/>
      <c r="BC756" s="23"/>
      <c r="BD756" s="23"/>
      <c r="BE756" s="23"/>
      <c r="BF756" s="23"/>
      <c r="BG756" s="23"/>
      <c r="BH756" s="23"/>
    </row>
    <row r="757" spans="1:60" s="23" customFormat="1" x14ac:dyDescent="0.25">
      <c r="A757" s="1" t="s">
        <v>1206</v>
      </c>
      <c r="B757" s="6" t="s">
        <v>1211</v>
      </c>
      <c r="C757" s="5" t="s">
        <v>1212</v>
      </c>
      <c r="D757" s="5" t="s">
        <v>458</v>
      </c>
      <c r="E757" s="5">
        <v>3</v>
      </c>
      <c r="F757" s="33">
        <v>1</v>
      </c>
      <c r="G757" s="37">
        <v>9</v>
      </c>
      <c r="H757" s="42">
        <f>(F757*G757*0.5)/1.055</f>
        <v>4.2654028436018958</v>
      </c>
      <c r="I757" s="34">
        <f>F757*G757*0.91</f>
        <v>8.19</v>
      </c>
    </row>
    <row r="758" spans="1:60" s="24" customFormat="1" x14ac:dyDescent="0.25">
      <c r="A758" s="3" t="s">
        <v>1539</v>
      </c>
      <c r="B758" s="4" t="s">
        <v>3262</v>
      </c>
      <c r="C758" s="2" t="s">
        <v>3263</v>
      </c>
      <c r="D758" s="5" t="s">
        <v>458</v>
      </c>
      <c r="E758" s="2">
        <v>6</v>
      </c>
      <c r="F758" s="32">
        <v>1</v>
      </c>
      <c r="G758" s="17">
        <v>10.9</v>
      </c>
      <c r="H758" s="41">
        <f>(F758*G758*0.25)/1.055</f>
        <v>2.5829383886255926</v>
      </c>
      <c r="I758" s="34">
        <f>F758*G758*0.91</f>
        <v>9.9190000000000005</v>
      </c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</row>
    <row r="759" spans="1:60" s="24" customFormat="1" x14ac:dyDescent="0.25">
      <c r="A759" s="1" t="s">
        <v>1206</v>
      </c>
      <c r="B759" s="6" t="s">
        <v>1217</v>
      </c>
      <c r="C759" s="5" t="s">
        <v>177</v>
      </c>
      <c r="D759" s="5" t="s">
        <v>110</v>
      </c>
      <c r="E759" s="5">
        <v>7</v>
      </c>
      <c r="F759" s="33">
        <v>1</v>
      </c>
      <c r="G759" s="37">
        <v>6</v>
      </c>
      <c r="H759" s="43">
        <f>(F759*G759*0.4)/1.055</f>
        <v>2.2748815165876781</v>
      </c>
      <c r="I759" s="34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  <c r="AQ759" s="23"/>
      <c r="AR759" s="23"/>
      <c r="AS759" s="23"/>
      <c r="AT759" s="23"/>
      <c r="AU759" s="23"/>
      <c r="AV759" s="23"/>
      <c r="AW759" s="23"/>
      <c r="AX759" s="23"/>
      <c r="AY759" s="23"/>
      <c r="AZ759" s="23"/>
      <c r="BA759" s="23"/>
      <c r="BB759" s="23"/>
      <c r="BC759" s="23"/>
      <c r="BD759" s="23"/>
      <c r="BE759" s="23"/>
      <c r="BF759" s="23"/>
      <c r="BG759" s="23"/>
      <c r="BH759" s="23"/>
    </row>
    <row r="760" spans="1:60" s="24" customFormat="1" x14ac:dyDescent="0.25">
      <c r="A760" s="1" t="s">
        <v>1206</v>
      </c>
      <c r="B760" s="6" t="s">
        <v>1216</v>
      </c>
      <c r="C760" s="5" t="s">
        <v>176</v>
      </c>
      <c r="D760" s="5" t="s">
        <v>110</v>
      </c>
      <c r="E760" s="5">
        <v>7</v>
      </c>
      <c r="F760" s="33">
        <v>3</v>
      </c>
      <c r="G760" s="37">
        <v>6</v>
      </c>
      <c r="H760" s="43">
        <f>(F760*G760*0.4)/1.055</f>
        <v>6.8246445497630335</v>
      </c>
      <c r="I760" s="34">
        <f t="shared" ref="I760:I766" si="45">F760*G760*0.91</f>
        <v>16.38</v>
      </c>
      <c r="J760" s="26"/>
      <c r="K760" s="5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</row>
    <row r="761" spans="1:60" s="24" customFormat="1" x14ac:dyDescent="0.25">
      <c r="A761" s="1" t="s">
        <v>1206</v>
      </c>
      <c r="B761" s="6" t="s">
        <v>3616</v>
      </c>
      <c r="C761" s="5" t="s">
        <v>3617</v>
      </c>
      <c r="D761" s="5" t="s">
        <v>458</v>
      </c>
      <c r="E761" s="5">
        <v>3</v>
      </c>
      <c r="F761" s="33">
        <v>1</v>
      </c>
      <c r="G761" s="37">
        <v>9</v>
      </c>
      <c r="H761" s="43">
        <f>(F761*G761*0.4)/1.055</f>
        <v>3.4123222748815167</v>
      </c>
      <c r="I761" s="34">
        <f t="shared" si="45"/>
        <v>8.19</v>
      </c>
      <c r="J761"/>
      <c r="K761" s="2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</row>
    <row r="762" spans="1:60" s="23" customFormat="1" x14ac:dyDescent="0.25">
      <c r="A762" s="3" t="s">
        <v>1206</v>
      </c>
      <c r="B762" s="4" t="s">
        <v>570</v>
      </c>
      <c r="C762" s="2" t="s">
        <v>569</v>
      </c>
      <c r="D762" s="2" t="s">
        <v>458</v>
      </c>
      <c r="E762" s="2">
        <v>3</v>
      </c>
      <c r="F762" s="32">
        <v>43</v>
      </c>
      <c r="G762" s="17">
        <v>9.9</v>
      </c>
      <c r="H762" s="41">
        <f>(F762*G762*0.25)/1.055</f>
        <v>100.87677725118483</v>
      </c>
      <c r="I762" s="34">
        <f t="shared" si="45"/>
        <v>387.387</v>
      </c>
      <c r="J76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</row>
    <row r="763" spans="1:60" s="23" customFormat="1" x14ac:dyDescent="0.25">
      <c r="A763" s="3" t="s">
        <v>1206</v>
      </c>
      <c r="B763" s="4" t="s">
        <v>3919</v>
      </c>
      <c r="C763" s="2" t="s">
        <v>3920</v>
      </c>
      <c r="D763" s="2" t="s">
        <v>473</v>
      </c>
      <c r="E763" s="2">
        <v>11</v>
      </c>
      <c r="F763" s="32">
        <v>2</v>
      </c>
      <c r="G763" s="17">
        <v>5.9</v>
      </c>
      <c r="H763" s="41">
        <f>(F763*G763*0.25)/1.055</f>
        <v>2.7962085308056874</v>
      </c>
      <c r="I763" s="34">
        <f t="shared" si="45"/>
        <v>10.738000000000001</v>
      </c>
      <c r="J763" s="26"/>
      <c r="K763" s="5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</row>
    <row r="764" spans="1:60" s="23" customFormat="1" x14ac:dyDescent="0.25">
      <c r="A764" s="3" t="s">
        <v>1539</v>
      </c>
      <c r="B764" s="4" t="s">
        <v>3670</v>
      </c>
      <c r="C764" s="2" t="s">
        <v>3669</v>
      </c>
      <c r="D764" s="2" t="s">
        <v>458</v>
      </c>
      <c r="E764" s="2">
        <v>3</v>
      </c>
      <c r="F764" s="32">
        <v>327</v>
      </c>
      <c r="G764" s="17">
        <v>9.4499999999999993</v>
      </c>
      <c r="H764" s="41">
        <f>(F764*G764*0.15)/1.055</f>
        <v>439.3578199052132</v>
      </c>
      <c r="I764" s="34">
        <f t="shared" si="45"/>
        <v>2812.0364999999997</v>
      </c>
      <c r="J764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</row>
    <row r="765" spans="1:60" s="23" customFormat="1" x14ac:dyDescent="0.25">
      <c r="A765" s="7" t="s">
        <v>1206</v>
      </c>
      <c r="B765" s="8" t="s">
        <v>1519</v>
      </c>
      <c r="C765" s="5" t="s">
        <v>1520</v>
      </c>
      <c r="D765" s="5" t="s">
        <v>425</v>
      </c>
      <c r="E765" s="5">
        <v>9</v>
      </c>
      <c r="F765" s="33">
        <v>1</v>
      </c>
      <c r="G765" s="37">
        <v>9.9</v>
      </c>
      <c r="H765" s="43">
        <f>(F765*G765*0.4)/1.055</f>
        <v>3.7535545023696688</v>
      </c>
      <c r="I765" s="34">
        <f t="shared" si="45"/>
        <v>9.0090000000000003</v>
      </c>
    </row>
    <row r="766" spans="1:60" s="23" customFormat="1" x14ac:dyDescent="0.25">
      <c r="A766" s="3" t="s">
        <v>1206</v>
      </c>
      <c r="B766" s="4" t="s">
        <v>2635</v>
      </c>
      <c r="C766" s="2" t="s">
        <v>2636</v>
      </c>
      <c r="D766" s="2" t="s">
        <v>425</v>
      </c>
      <c r="E766" s="2">
        <v>7</v>
      </c>
      <c r="F766" s="32">
        <v>1</v>
      </c>
      <c r="G766" s="17">
        <v>9.9</v>
      </c>
      <c r="H766" s="41">
        <f>(F766*G766*0.25)/1.055</f>
        <v>2.3459715639810428</v>
      </c>
      <c r="I766" s="34">
        <f t="shared" si="45"/>
        <v>9.0090000000000003</v>
      </c>
      <c r="J766" s="26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</row>
    <row r="767" spans="1:60" s="23" customFormat="1" x14ac:dyDescent="0.25">
      <c r="A767" s="1"/>
      <c r="B767" s="46" t="s">
        <v>2635</v>
      </c>
      <c r="C767"/>
      <c r="D767"/>
      <c r="E767"/>
      <c r="F767" s="34"/>
      <c r="G767" s="10"/>
      <c r="H767" s="43"/>
      <c r="I767" s="34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</row>
    <row r="768" spans="1:60" s="23" customFormat="1" x14ac:dyDescent="0.25">
      <c r="A768" s="3" t="s">
        <v>1206</v>
      </c>
      <c r="B768" s="4" t="s">
        <v>2582</v>
      </c>
      <c r="C768" s="2" t="s">
        <v>2583</v>
      </c>
      <c r="D768" s="2" t="s">
        <v>458</v>
      </c>
      <c r="E768" s="2">
        <v>5</v>
      </c>
      <c r="F768" s="32">
        <v>6</v>
      </c>
      <c r="G768" s="17">
        <v>15</v>
      </c>
      <c r="H768" s="41">
        <f>(F768*G768*0.25)/1.055</f>
        <v>21.327014218009481</v>
      </c>
      <c r="I768" s="34">
        <f t="shared" ref="I768:I799" si="46">F768*G768*0.91</f>
        <v>81.900000000000006</v>
      </c>
      <c r="J768" s="5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</row>
    <row r="769" spans="1:60" s="23" customFormat="1" x14ac:dyDescent="0.25">
      <c r="A769" s="3" t="s">
        <v>1206</v>
      </c>
      <c r="B769" s="4" t="s">
        <v>2590</v>
      </c>
      <c r="C769" s="2" t="s">
        <v>1640</v>
      </c>
      <c r="D769" s="2" t="s">
        <v>425</v>
      </c>
      <c r="E769" s="2">
        <v>10</v>
      </c>
      <c r="F769" s="32">
        <v>44</v>
      </c>
      <c r="G769" s="17">
        <v>19.95</v>
      </c>
      <c r="H769" s="41">
        <f>(F769*G769*0.15)/1.055</f>
        <v>124.80568720379146</v>
      </c>
      <c r="I769" s="34">
        <f t="shared" si="46"/>
        <v>798.798</v>
      </c>
      <c r="J769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</row>
    <row r="770" spans="1:60" s="23" customFormat="1" x14ac:dyDescent="0.25">
      <c r="A770" s="3" t="s">
        <v>1206</v>
      </c>
      <c r="B770" s="4" t="s">
        <v>1538</v>
      </c>
      <c r="C770" s="2" t="s">
        <v>185</v>
      </c>
      <c r="D770" s="2" t="s">
        <v>473</v>
      </c>
      <c r="E770" s="2">
        <v>7</v>
      </c>
      <c r="F770" s="32">
        <v>1</v>
      </c>
      <c r="G770" s="17">
        <v>6.5</v>
      </c>
      <c r="H770" s="41">
        <f t="shared" ref="H770:H777" si="47">(F770*G770*0.25)/1.055</f>
        <v>1.5402843601895735</v>
      </c>
      <c r="I770" s="34">
        <f t="shared" si="46"/>
        <v>5.915</v>
      </c>
    </row>
    <row r="771" spans="1:60" s="23" customFormat="1" x14ac:dyDescent="0.25">
      <c r="A771" s="3" t="s">
        <v>1539</v>
      </c>
      <c r="B771" s="4" t="s">
        <v>2604</v>
      </c>
      <c r="C771" s="2" t="s">
        <v>2605</v>
      </c>
      <c r="D771" s="2" t="s">
        <v>458</v>
      </c>
      <c r="E771" s="2">
        <v>3</v>
      </c>
      <c r="F771" s="32">
        <v>1</v>
      </c>
      <c r="G771" s="17">
        <v>8.5</v>
      </c>
      <c r="H771" s="41">
        <f t="shared" si="47"/>
        <v>2.014218009478673</v>
      </c>
      <c r="I771" s="34">
        <f t="shared" si="46"/>
        <v>7.7350000000000003</v>
      </c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</row>
    <row r="772" spans="1:60" s="23" customFormat="1" x14ac:dyDescent="0.25">
      <c r="A772" s="3" t="s">
        <v>1206</v>
      </c>
      <c r="B772" s="4" t="s">
        <v>3921</v>
      </c>
      <c r="C772" s="2" t="s">
        <v>3922</v>
      </c>
      <c r="D772" s="2" t="s">
        <v>473</v>
      </c>
      <c r="E772" s="2">
        <v>7</v>
      </c>
      <c r="F772" s="32">
        <v>1</v>
      </c>
      <c r="G772" s="17">
        <v>5.4</v>
      </c>
      <c r="H772" s="41">
        <f t="shared" si="47"/>
        <v>1.2796208530805688</v>
      </c>
      <c r="I772" s="34">
        <f t="shared" si="46"/>
        <v>4.9140000000000006</v>
      </c>
      <c r="J772"/>
    </row>
    <row r="773" spans="1:60" s="23" customFormat="1" x14ac:dyDescent="0.25">
      <c r="A773" s="3" t="s">
        <v>1206</v>
      </c>
      <c r="B773" s="4" t="s">
        <v>1535</v>
      </c>
      <c r="C773" s="2" t="s">
        <v>930</v>
      </c>
      <c r="D773" s="2" t="s">
        <v>425</v>
      </c>
      <c r="E773" s="2">
        <v>4</v>
      </c>
      <c r="F773" s="32">
        <v>1</v>
      </c>
      <c r="G773" s="17">
        <v>8.5</v>
      </c>
      <c r="H773" s="41">
        <f t="shared" si="47"/>
        <v>2.014218009478673</v>
      </c>
      <c r="I773" s="34">
        <f t="shared" si="46"/>
        <v>7.7350000000000003</v>
      </c>
    </row>
    <row r="774" spans="1:60" s="23" customFormat="1" x14ac:dyDescent="0.25">
      <c r="A774" s="3" t="s">
        <v>1206</v>
      </c>
      <c r="B774" s="4" t="s">
        <v>1534</v>
      </c>
      <c r="C774" s="2" t="s">
        <v>929</v>
      </c>
      <c r="D774" s="2" t="s">
        <v>425</v>
      </c>
      <c r="E774" s="2">
        <v>4</v>
      </c>
      <c r="F774" s="32">
        <v>1</v>
      </c>
      <c r="G774" s="17">
        <v>8.5</v>
      </c>
      <c r="H774" s="41">
        <f t="shared" si="47"/>
        <v>2.014218009478673</v>
      </c>
      <c r="I774" s="34">
        <f t="shared" si="46"/>
        <v>7.7350000000000003</v>
      </c>
    </row>
    <row r="775" spans="1:60" s="23" customFormat="1" x14ac:dyDescent="0.25">
      <c r="A775" s="3" t="s">
        <v>1206</v>
      </c>
      <c r="B775" s="4" t="s">
        <v>2627</v>
      </c>
      <c r="C775" s="2" t="s">
        <v>2628</v>
      </c>
      <c r="D775" s="2" t="s">
        <v>425</v>
      </c>
      <c r="E775" s="2">
        <v>9</v>
      </c>
      <c r="F775" s="32">
        <v>1</v>
      </c>
      <c r="G775" s="17">
        <v>21</v>
      </c>
      <c r="H775" s="41">
        <f t="shared" si="47"/>
        <v>4.9763033175355451</v>
      </c>
      <c r="I775" s="34">
        <f t="shared" si="46"/>
        <v>19.11</v>
      </c>
      <c r="J775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</row>
    <row r="776" spans="1:60" s="23" customFormat="1" x14ac:dyDescent="0.25">
      <c r="A776" s="3" t="s">
        <v>1206</v>
      </c>
      <c r="B776" s="4" t="s">
        <v>39</v>
      </c>
      <c r="C776" s="2" t="s">
        <v>40</v>
      </c>
      <c r="D776" s="2" t="s">
        <v>458</v>
      </c>
      <c r="E776" s="2">
        <v>8</v>
      </c>
      <c r="F776" s="32">
        <v>1</v>
      </c>
      <c r="G776" s="17">
        <v>19.899999999999999</v>
      </c>
      <c r="H776" s="41">
        <f t="shared" si="47"/>
        <v>4.7156398104265405</v>
      </c>
      <c r="I776" s="34">
        <f t="shared" si="46"/>
        <v>18.108999999999998</v>
      </c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</row>
    <row r="777" spans="1:60" s="23" customFormat="1" x14ac:dyDescent="0.25">
      <c r="A777" s="3" t="s">
        <v>1539</v>
      </c>
      <c r="B777" s="4" t="s">
        <v>108</v>
      </c>
      <c r="C777" s="2" t="s">
        <v>109</v>
      </c>
      <c r="D777" s="2" t="s">
        <v>473</v>
      </c>
      <c r="E777" s="2">
        <v>6</v>
      </c>
      <c r="F777" s="32">
        <v>1</v>
      </c>
      <c r="G777" s="17">
        <v>4.9000000000000004</v>
      </c>
      <c r="H777" s="41">
        <f t="shared" si="47"/>
        <v>1.1611374407582939</v>
      </c>
      <c r="I777" s="34">
        <f t="shared" si="46"/>
        <v>4.4590000000000005</v>
      </c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</row>
    <row r="778" spans="1:60" s="23" customFormat="1" x14ac:dyDescent="0.25">
      <c r="A778" s="1" t="s">
        <v>1206</v>
      </c>
      <c r="B778" s="6" t="s">
        <v>1215</v>
      </c>
      <c r="C778" s="5" t="s">
        <v>1123</v>
      </c>
      <c r="D778" s="5" t="s">
        <v>458</v>
      </c>
      <c r="E778" s="5">
        <v>6</v>
      </c>
      <c r="F778" s="33">
        <v>1</v>
      </c>
      <c r="G778" s="37">
        <v>6.5</v>
      </c>
      <c r="H778" s="43">
        <f>(F778*G778*0.5)/1.055</f>
        <v>3.080568720379147</v>
      </c>
      <c r="I778" s="34">
        <f t="shared" si="46"/>
        <v>5.915</v>
      </c>
    </row>
    <row r="779" spans="1:60" s="23" customFormat="1" x14ac:dyDescent="0.25">
      <c r="A779" s="3" t="s">
        <v>1206</v>
      </c>
      <c r="B779" s="4" t="s">
        <v>2616</v>
      </c>
      <c r="C779" s="2" t="s">
        <v>2617</v>
      </c>
      <c r="D779" s="2" t="s">
        <v>425</v>
      </c>
      <c r="E779" s="2">
        <v>6</v>
      </c>
      <c r="F779" s="32">
        <v>1</v>
      </c>
      <c r="G779" s="17">
        <v>19.899999999999999</v>
      </c>
      <c r="H779" s="41">
        <f>(F779*G779*0.25)/1.055</f>
        <v>4.7156398104265405</v>
      </c>
      <c r="I779" s="34">
        <f t="shared" si="46"/>
        <v>18.108999999999998</v>
      </c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</row>
    <row r="780" spans="1:60" s="23" customFormat="1" x14ac:dyDescent="0.25">
      <c r="A780" s="3" t="s">
        <v>1539</v>
      </c>
      <c r="B780" s="4" t="s">
        <v>3735</v>
      </c>
      <c r="C780" s="2" t="s">
        <v>3736</v>
      </c>
      <c r="D780" s="2" t="s">
        <v>473</v>
      </c>
      <c r="E780" s="2">
        <v>6</v>
      </c>
      <c r="F780" s="32">
        <v>9</v>
      </c>
      <c r="G780" s="17">
        <v>4.9000000000000004</v>
      </c>
      <c r="H780" s="41">
        <f>(F780*G780*0.25)/1.055</f>
        <v>10.450236966824646</v>
      </c>
      <c r="I780" s="34">
        <f t="shared" si="46"/>
        <v>40.131</v>
      </c>
      <c r="J780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</row>
    <row r="781" spans="1:60" s="23" customFormat="1" x14ac:dyDescent="0.25">
      <c r="A781" s="7" t="s">
        <v>1206</v>
      </c>
      <c r="B781" s="8" t="s">
        <v>1541</v>
      </c>
      <c r="C781" s="5" t="s">
        <v>203</v>
      </c>
      <c r="D781" s="5" t="s">
        <v>458</v>
      </c>
      <c r="E781" s="5">
        <v>9</v>
      </c>
      <c r="F781" s="33">
        <v>5</v>
      </c>
      <c r="G781" s="37">
        <v>4.95</v>
      </c>
      <c r="H781" s="42">
        <f>(F781*G781*0.4)/1.055</f>
        <v>9.3838862559241711</v>
      </c>
      <c r="I781" s="34">
        <f t="shared" si="46"/>
        <v>22.522500000000001</v>
      </c>
      <c r="J781" s="5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</row>
    <row r="782" spans="1:60" s="23" customFormat="1" x14ac:dyDescent="0.25">
      <c r="A782" s="7" t="s">
        <v>1206</v>
      </c>
      <c r="B782" s="8" t="s">
        <v>1521</v>
      </c>
      <c r="C782" s="5" t="s">
        <v>1522</v>
      </c>
      <c r="D782" s="5" t="s">
        <v>458</v>
      </c>
      <c r="E782" s="5">
        <v>4</v>
      </c>
      <c r="F782" s="33">
        <v>1</v>
      </c>
      <c r="G782" s="37">
        <v>11.9</v>
      </c>
      <c r="H782" s="43">
        <f>(F782*G782*0.4)/1.055</f>
        <v>4.5118483412322288</v>
      </c>
      <c r="I782" s="34">
        <f t="shared" si="46"/>
        <v>10.829000000000001</v>
      </c>
      <c r="J782"/>
      <c r="K782" s="2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</row>
    <row r="783" spans="1:60" s="23" customFormat="1" x14ac:dyDescent="0.25">
      <c r="A783" s="7" t="s">
        <v>1206</v>
      </c>
      <c r="B783" s="8" t="s">
        <v>3258</v>
      </c>
      <c r="C783" s="5" t="s">
        <v>3259</v>
      </c>
      <c r="D783" s="5" t="s">
        <v>463</v>
      </c>
      <c r="E783" s="5">
        <v>5</v>
      </c>
      <c r="F783" s="33">
        <v>1</v>
      </c>
      <c r="G783" s="37">
        <v>9</v>
      </c>
      <c r="H783" s="43">
        <f>(F783*G783*0.3)/1.055</f>
        <v>2.5592417061611372</v>
      </c>
      <c r="I783" s="34">
        <f t="shared" si="46"/>
        <v>8.19</v>
      </c>
    </row>
    <row r="784" spans="1:60" s="23" customFormat="1" x14ac:dyDescent="0.25">
      <c r="A784" s="3" t="s">
        <v>1206</v>
      </c>
      <c r="B784" s="4" t="s">
        <v>3917</v>
      </c>
      <c r="C784" s="2" t="s">
        <v>3918</v>
      </c>
      <c r="D784" s="2" t="s">
        <v>458</v>
      </c>
      <c r="E784" s="2">
        <v>9</v>
      </c>
      <c r="F784" s="32">
        <v>1</v>
      </c>
      <c r="G784" s="17">
        <v>5.7</v>
      </c>
      <c r="H784" s="41">
        <f>(F784*G784*0.25)/1.055</f>
        <v>1.3507109004739337</v>
      </c>
      <c r="I784" s="34">
        <f t="shared" si="46"/>
        <v>5.1870000000000003</v>
      </c>
    </row>
    <row r="785" spans="1:60" s="23" customFormat="1" x14ac:dyDescent="0.25">
      <c r="A785" s="3" t="s">
        <v>1206</v>
      </c>
      <c r="B785" s="4" t="s">
        <v>2601</v>
      </c>
      <c r="C785" s="2" t="s">
        <v>198</v>
      </c>
      <c r="D785" s="2" t="s">
        <v>458</v>
      </c>
      <c r="E785" s="2">
        <v>6</v>
      </c>
      <c r="F785" s="32">
        <v>4</v>
      </c>
      <c r="G785" s="17">
        <v>12</v>
      </c>
      <c r="H785" s="41">
        <f>(F785*2)/1.055</f>
        <v>7.5829383886255926</v>
      </c>
      <c r="I785" s="34">
        <f t="shared" si="46"/>
        <v>43.68</v>
      </c>
      <c r="J785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</row>
    <row r="786" spans="1:60" s="23" customFormat="1" x14ac:dyDescent="0.25">
      <c r="A786" s="3" t="s">
        <v>1206</v>
      </c>
      <c r="B786" s="4" t="s">
        <v>1050</v>
      </c>
      <c r="C786" s="2" t="s">
        <v>1051</v>
      </c>
      <c r="D786" s="2" t="s">
        <v>425</v>
      </c>
      <c r="E786" s="2">
        <v>8</v>
      </c>
      <c r="F786" s="32">
        <v>1</v>
      </c>
      <c r="G786" s="17">
        <v>9.9</v>
      </c>
      <c r="H786" s="41">
        <f t="shared" ref="H786:H792" si="48">(F786*G786*0.25)/1.055</f>
        <v>2.3459715639810428</v>
      </c>
      <c r="I786" s="34">
        <f t="shared" si="46"/>
        <v>9.0090000000000003</v>
      </c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</row>
    <row r="787" spans="1:60" s="23" customFormat="1" x14ac:dyDescent="0.25">
      <c r="A787" s="3" t="s">
        <v>1206</v>
      </c>
      <c r="B787" s="4" t="s">
        <v>2633</v>
      </c>
      <c r="C787" s="2" t="s">
        <v>2634</v>
      </c>
      <c r="D787" s="2" t="s">
        <v>458</v>
      </c>
      <c r="E787" s="2">
        <v>10</v>
      </c>
      <c r="F787" s="32">
        <v>1</v>
      </c>
      <c r="G787" s="17">
        <v>12.9</v>
      </c>
      <c r="H787" s="41">
        <f t="shared" si="48"/>
        <v>3.0568720379146921</v>
      </c>
      <c r="I787" s="34">
        <f t="shared" si="46"/>
        <v>11.739000000000001</v>
      </c>
      <c r="J787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</row>
    <row r="788" spans="1:60" s="23" customFormat="1" x14ac:dyDescent="0.25">
      <c r="A788" s="3" t="s">
        <v>1206</v>
      </c>
      <c r="B788" s="4" t="s">
        <v>3487</v>
      </c>
      <c r="C788" s="2" t="s">
        <v>3488</v>
      </c>
      <c r="D788" s="2" t="s">
        <v>425</v>
      </c>
      <c r="E788" s="2">
        <v>8</v>
      </c>
      <c r="F788" s="32">
        <v>1</v>
      </c>
      <c r="G788" s="17">
        <v>9.9</v>
      </c>
      <c r="H788" s="41">
        <f t="shared" si="48"/>
        <v>2.3459715639810428</v>
      </c>
      <c r="I788" s="34">
        <f t="shared" si="46"/>
        <v>9.0090000000000003</v>
      </c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</row>
    <row r="789" spans="1:60" s="23" customFormat="1" x14ac:dyDescent="0.25">
      <c r="A789" s="3" t="s">
        <v>1206</v>
      </c>
      <c r="B789" s="4" t="s">
        <v>3475</v>
      </c>
      <c r="C789" s="2" t="s">
        <v>3476</v>
      </c>
      <c r="D789" s="2" t="s">
        <v>425</v>
      </c>
      <c r="E789" s="2">
        <v>5</v>
      </c>
      <c r="F789" s="32">
        <v>1</v>
      </c>
      <c r="G789" s="17">
        <v>9.9499999999999993</v>
      </c>
      <c r="H789" s="41">
        <f t="shared" si="48"/>
        <v>2.3578199052132702</v>
      </c>
      <c r="I789" s="34">
        <f t="shared" si="46"/>
        <v>9.0544999999999991</v>
      </c>
      <c r="J789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</row>
    <row r="790" spans="1:60" s="23" customFormat="1" x14ac:dyDescent="0.25">
      <c r="A790" s="3" t="s">
        <v>1539</v>
      </c>
      <c r="B790" s="4" t="s">
        <v>1544</v>
      </c>
      <c r="C790" s="2" t="s">
        <v>229</v>
      </c>
      <c r="D790" s="2" t="s">
        <v>425</v>
      </c>
      <c r="E790" s="2">
        <v>6</v>
      </c>
      <c r="F790" s="32">
        <v>1</v>
      </c>
      <c r="G790" s="17">
        <v>4.5</v>
      </c>
      <c r="H790" s="41">
        <f t="shared" si="48"/>
        <v>1.066350710900474</v>
      </c>
      <c r="I790" s="34">
        <f t="shared" si="46"/>
        <v>4.0949999999999998</v>
      </c>
    </row>
    <row r="791" spans="1:60" s="23" customFormat="1" x14ac:dyDescent="0.25">
      <c r="A791" s="3" t="s">
        <v>1206</v>
      </c>
      <c r="B791" s="4" t="s">
        <v>3272</v>
      </c>
      <c r="C791" s="2" t="s">
        <v>3273</v>
      </c>
      <c r="D791" s="2" t="s">
        <v>463</v>
      </c>
      <c r="E791" s="2">
        <v>7</v>
      </c>
      <c r="F791" s="32">
        <v>1</v>
      </c>
      <c r="G791" s="17">
        <v>12</v>
      </c>
      <c r="H791" s="41">
        <f t="shared" si="48"/>
        <v>2.8436018957345972</v>
      </c>
      <c r="I791" s="34">
        <f t="shared" si="46"/>
        <v>10.92</v>
      </c>
      <c r="J791" s="2"/>
    </row>
    <row r="792" spans="1:60" s="23" customFormat="1" x14ac:dyDescent="0.25">
      <c r="A792" s="3" t="s">
        <v>1206</v>
      </c>
      <c r="B792" s="4" t="s">
        <v>3270</v>
      </c>
      <c r="C792" s="2" t="s">
        <v>3271</v>
      </c>
      <c r="D792" s="2" t="s">
        <v>458</v>
      </c>
      <c r="E792" s="2">
        <v>6</v>
      </c>
      <c r="F792" s="32">
        <v>1</v>
      </c>
      <c r="G792" s="17">
        <v>11.9</v>
      </c>
      <c r="H792" s="41">
        <f t="shared" si="48"/>
        <v>2.8199052132701423</v>
      </c>
      <c r="I792" s="34">
        <f t="shared" si="46"/>
        <v>10.829000000000001</v>
      </c>
    </row>
    <row r="793" spans="1:60" s="23" customFormat="1" x14ac:dyDescent="0.25">
      <c r="A793" s="7" t="s">
        <v>1206</v>
      </c>
      <c r="B793" s="8" t="s">
        <v>1540</v>
      </c>
      <c r="C793" s="5" t="s">
        <v>204</v>
      </c>
      <c r="D793" s="5" t="s">
        <v>458</v>
      </c>
      <c r="E793" s="5">
        <v>4</v>
      </c>
      <c r="F793" s="33">
        <v>1</v>
      </c>
      <c r="G793" s="37">
        <v>5.4</v>
      </c>
      <c r="H793" s="42">
        <f>(F793*G793*0.4)/1.055</f>
        <v>2.0473933649289102</v>
      </c>
      <c r="I793" s="34">
        <f t="shared" si="46"/>
        <v>4.9140000000000006</v>
      </c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</row>
    <row r="794" spans="1:60" s="23" customFormat="1" x14ac:dyDescent="0.25">
      <c r="A794" s="1" t="s">
        <v>1206</v>
      </c>
      <c r="B794" s="6" t="s">
        <v>3511</v>
      </c>
      <c r="C794" s="5" t="s">
        <v>3512</v>
      </c>
      <c r="D794" s="5" t="s">
        <v>807</v>
      </c>
      <c r="E794" s="5">
        <v>8</v>
      </c>
      <c r="F794" s="33">
        <v>1</v>
      </c>
      <c r="G794" s="37">
        <v>30</v>
      </c>
      <c r="H794" s="43">
        <f>(F794*G794*0.4)/1.055</f>
        <v>11.374407582938389</v>
      </c>
      <c r="I794" s="34">
        <f t="shared" si="46"/>
        <v>27.3</v>
      </c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</row>
    <row r="795" spans="1:60" s="23" customFormat="1" x14ac:dyDescent="0.25">
      <c r="A795" s="3" t="s">
        <v>1206</v>
      </c>
      <c r="B795" s="4" t="s">
        <v>2637</v>
      </c>
      <c r="C795" s="2" t="s">
        <v>2638</v>
      </c>
      <c r="D795" s="2" t="s">
        <v>425</v>
      </c>
      <c r="E795" s="2">
        <v>3</v>
      </c>
      <c r="F795" s="32">
        <v>1</v>
      </c>
      <c r="G795" s="17">
        <v>8.5</v>
      </c>
      <c r="H795" s="41">
        <f>(F795*G795*0.25)/1.055</f>
        <v>2.014218009478673</v>
      </c>
      <c r="I795" s="34">
        <f t="shared" si="46"/>
        <v>7.7350000000000003</v>
      </c>
      <c r="J795"/>
      <c r="K795" s="2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</row>
    <row r="796" spans="1:60" s="23" customFormat="1" x14ac:dyDescent="0.25">
      <c r="A796" s="3" t="s">
        <v>1206</v>
      </c>
      <c r="B796" s="4" t="s">
        <v>894</v>
      </c>
      <c r="C796" s="2" t="s">
        <v>895</v>
      </c>
      <c r="D796" s="2" t="s">
        <v>425</v>
      </c>
      <c r="E796" s="2">
        <v>9</v>
      </c>
      <c r="F796" s="32">
        <v>4</v>
      </c>
      <c r="G796" s="17">
        <v>15</v>
      </c>
      <c r="H796" s="41">
        <f>(F796*G796*0.25)/1.055</f>
        <v>14.218009478672986</v>
      </c>
      <c r="I796" s="34">
        <f t="shared" si="46"/>
        <v>54.6</v>
      </c>
      <c r="J796" s="5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</row>
    <row r="797" spans="1:60" s="23" customFormat="1" x14ac:dyDescent="0.25">
      <c r="A797" s="3" t="s">
        <v>1206</v>
      </c>
      <c r="B797" s="4" t="s">
        <v>2584</v>
      </c>
      <c r="C797" s="2" t="s">
        <v>2585</v>
      </c>
      <c r="D797" s="2" t="s">
        <v>458</v>
      </c>
      <c r="E797" s="2">
        <v>9</v>
      </c>
      <c r="F797" s="32">
        <v>1</v>
      </c>
      <c r="G797" s="17">
        <v>11.9</v>
      </c>
      <c r="H797" s="41">
        <f>(F797*G797*0.25)/1.055</f>
        <v>2.8199052132701423</v>
      </c>
      <c r="I797" s="34">
        <f t="shared" si="46"/>
        <v>10.829000000000001</v>
      </c>
    </row>
    <row r="798" spans="1:60" s="23" customFormat="1" x14ac:dyDescent="0.25">
      <c r="A798" s="7" t="s">
        <v>1206</v>
      </c>
      <c r="B798" s="8" t="s">
        <v>933</v>
      </c>
      <c r="C798" s="5" t="s">
        <v>934</v>
      </c>
      <c r="D798" s="5" t="s">
        <v>425</v>
      </c>
      <c r="E798" s="5">
        <v>9</v>
      </c>
      <c r="F798" s="33">
        <v>1</v>
      </c>
      <c r="G798" s="37">
        <v>22</v>
      </c>
      <c r="H798" s="42">
        <f>(F798*G798*0.4)/1.055</f>
        <v>8.3412322274881525</v>
      </c>
      <c r="I798" s="34">
        <f t="shared" si="46"/>
        <v>20.02</v>
      </c>
      <c r="J798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</row>
    <row r="799" spans="1:60" s="23" customFormat="1" x14ac:dyDescent="0.25">
      <c r="A799" s="3" t="s">
        <v>1206</v>
      </c>
      <c r="B799" s="4" t="s">
        <v>456</v>
      </c>
      <c r="C799" s="2" t="s">
        <v>457</v>
      </c>
      <c r="D799" s="2" t="s">
        <v>425</v>
      </c>
      <c r="E799" s="2">
        <v>9</v>
      </c>
      <c r="F799" s="32">
        <v>5</v>
      </c>
      <c r="G799" s="17">
        <v>21.9</v>
      </c>
      <c r="H799" s="41">
        <f>(F799*G799*0.25)/1.055</f>
        <v>25.947867298578199</v>
      </c>
      <c r="I799" s="34">
        <f t="shared" si="46"/>
        <v>99.64500000000001</v>
      </c>
      <c r="J799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</row>
    <row r="800" spans="1:60" s="23" customFormat="1" x14ac:dyDescent="0.25">
      <c r="A800" s="3" t="s">
        <v>1206</v>
      </c>
      <c r="B800" s="4" t="s">
        <v>3737</v>
      </c>
      <c r="C800" s="2" t="s">
        <v>3738</v>
      </c>
      <c r="D800" s="2" t="s">
        <v>473</v>
      </c>
      <c r="E800" s="2">
        <v>7</v>
      </c>
      <c r="F800" s="32">
        <v>8</v>
      </c>
      <c r="G800" s="17">
        <v>5.4</v>
      </c>
      <c r="H800" s="41">
        <f>(F800*G800*0.25)/1.055</f>
        <v>10.236966824644551</v>
      </c>
      <c r="I800" s="34">
        <f t="shared" ref="I800:I824" si="49">F800*G800*0.91</f>
        <v>39.312000000000005</v>
      </c>
      <c r="J800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</row>
    <row r="801" spans="1:60" s="23" customFormat="1" x14ac:dyDescent="0.25">
      <c r="A801" s="3" t="s">
        <v>1206</v>
      </c>
      <c r="B801" s="4" t="s">
        <v>78</v>
      </c>
      <c r="C801" s="2" t="s">
        <v>79</v>
      </c>
      <c r="D801" s="2" t="s">
        <v>473</v>
      </c>
      <c r="E801" s="2">
        <v>7</v>
      </c>
      <c r="F801" s="32">
        <v>1</v>
      </c>
      <c r="G801" s="17">
        <v>5.5</v>
      </c>
      <c r="H801" s="41">
        <f>(F801*G801*0.25)/1.055</f>
        <v>1.3033175355450237</v>
      </c>
      <c r="I801" s="34">
        <f t="shared" si="49"/>
        <v>5.0049999999999999</v>
      </c>
    </row>
    <row r="802" spans="1:60" s="23" customFormat="1" x14ac:dyDescent="0.25">
      <c r="A802" s="3" t="s">
        <v>1206</v>
      </c>
      <c r="B802" s="4" t="s">
        <v>1064</v>
      </c>
      <c r="C802" s="2" t="s">
        <v>1065</v>
      </c>
      <c r="D802" s="2" t="s">
        <v>425</v>
      </c>
      <c r="E802" s="2">
        <v>5</v>
      </c>
      <c r="F802" s="32">
        <v>3</v>
      </c>
      <c r="G802" s="17">
        <v>9.9499999999999993</v>
      </c>
      <c r="H802" s="41">
        <f>(F802*G802*0.25)/1.055</f>
        <v>7.0734597156398102</v>
      </c>
      <c r="I802" s="34">
        <f t="shared" si="49"/>
        <v>27.163499999999999</v>
      </c>
      <c r="J802" s="5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</row>
    <row r="803" spans="1:60" s="23" customFormat="1" x14ac:dyDescent="0.25">
      <c r="A803" s="3" t="s">
        <v>1206</v>
      </c>
      <c r="B803" s="4" t="s">
        <v>3935</v>
      </c>
      <c r="C803" s="2" t="s">
        <v>3936</v>
      </c>
      <c r="D803" s="2" t="s">
        <v>458</v>
      </c>
      <c r="E803" s="2">
        <v>2</v>
      </c>
      <c r="F803" s="32">
        <v>2</v>
      </c>
      <c r="G803" s="17">
        <v>4.95</v>
      </c>
      <c r="H803" s="41">
        <f>(F803*G803*0.3)/1.055</f>
        <v>2.8151658767772516</v>
      </c>
      <c r="I803" s="34">
        <f t="shared" si="49"/>
        <v>9.0090000000000003</v>
      </c>
      <c r="J80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</row>
    <row r="804" spans="1:60" s="23" customFormat="1" x14ac:dyDescent="0.25">
      <c r="A804" s="1" t="s">
        <v>1206</v>
      </c>
      <c r="B804" s="6" t="s">
        <v>190</v>
      </c>
      <c r="C804" s="5" t="s">
        <v>191</v>
      </c>
      <c r="D804" s="5" t="s">
        <v>110</v>
      </c>
      <c r="E804" s="5">
        <v>7</v>
      </c>
      <c r="F804" s="33">
        <v>1</v>
      </c>
      <c r="G804" s="37">
        <v>5.4</v>
      </c>
      <c r="H804" s="43">
        <f>(F804*G804*0.4)/1.055</f>
        <v>2.0473933649289102</v>
      </c>
      <c r="I804" s="34">
        <f t="shared" si="49"/>
        <v>4.9140000000000006</v>
      </c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</row>
    <row r="805" spans="1:60" s="23" customFormat="1" x14ac:dyDescent="0.25">
      <c r="A805" s="3" t="s">
        <v>1206</v>
      </c>
      <c r="B805" s="4" t="s">
        <v>2631</v>
      </c>
      <c r="C805" s="2" t="s">
        <v>2632</v>
      </c>
      <c r="D805" s="2" t="s">
        <v>425</v>
      </c>
      <c r="E805" s="2">
        <v>7</v>
      </c>
      <c r="F805" s="32">
        <v>7</v>
      </c>
      <c r="G805" s="17">
        <v>9.9</v>
      </c>
      <c r="H805" s="41">
        <f>(F805*G805*0.25)/1.055</f>
        <v>16.4218009478673</v>
      </c>
      <c r="I805" s="34">
        <f t="shared" si="49"/>
        <v>63.063000000000002</v>
      </c>
      <c r="J805" s="5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</row>
    <row r="806" spans="1:60" s="23" customFormat="1" x14ac:dyDescent="0.25">
      <c r="A806" s="3" t="s">
        <v>1206</v>
      </c>
      <c r="B806" s="4" t="s">
        <v>2574</v>
      </c>
      <c r="C806" s="2" t="s">
        <v>2575</v>
      </c>
      <c r="D806" s="2" t="s">
        <v>458</v>
      </c>
      <c r="E806" s="2">
        <v>7</v>
      </c>
      <c r="F806" s="32">
        <v>1</v>
      </c>
      <c r="G806" s="17">
        <v>12</v>
      </c>
      <c r="H806" s="41">
        <f>(F806*G806*0.25)/1.055</f>
        <v>2.8436018957345972</v>
      </c>
      <c r="I806" s="34">
        <f t="shared" si="49"/>
        <v>10.92</v>
      </c>
      <c r="J806" s="2"/>
    </row>
    <row r="807" spans="1:60" s="23" customFormat="1" x14ac:dyDescent="0.25">
      <c r="A807" s="3" t="s">
        <v>1206</v>
      </c>
      <c r="B807" s="4" t="s">
        <v>857</v>
      </c>
      <c r="C807" s="2" t="s">
        <v>858</v>
      </c>
      <c r="D807" s="2" t="s">
        <v>425</v>
      </c>
      <c r="E807" s="2">
        <v>3</v>
      </c>
      <c r="F807" s="32">
        <v>2</v>
      </c>
      <c r="G807" s="17">
        <v>15.5</v>
      </c>
      <c r="H807" s="41">
        <f>(F807*G807*0.25)/1.055</f>
        <v>7.3459715639810428</v>
      </c>
      <c r="I807" s="34">
        <f t="shared" si="49"/>
        <v>28.21</v>
      </c>
      <c r="J807"/>
      <c r="K807" s="2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</row>
    <row r="808" spans="1:60" s="23" customFormat="1" x14ac:dyDescent="0.25">
      <c r="A808" s="3" t="s">
        <v>1206</v>
      </c>
      <c r="B808" s="4" t="s">
        <v>3559</v>
      </c>
      <c r="C808" s="2" t="s">
        <v>3560</v>
      </c>
      <c r="D808" s="2" t="s">
        <v>458</v>
      </c>
      <c r="E808" s="2">
        <v>7</v>
      </c>
      <c r="F808" s="32">
        <v>1</v>
      </c>
      <c r="G808" s="17">
        <v>12</v>
      </c>
      <c r="H808" s="41">
        <f>(F808*G808*0.15)/1.07</f>
        <v>1.6822429906542054</v>
      </c>
      <c r="I808" s="34">
        <f t="shared" si="49"/>
        <v>10.92</v>
      </c>
    </row>
    <row r="809" spans="1:60" s="23" customFormat="1" x14ac:dyDescent="0.25">
      <c r="A809" s="3" t="s">
        <v>1206</v>
      </c>
      <c r="B809" s="4" t="s">
        <v>784</v>
      </c>
      <c r="C809" s="2" t="s">
        <v>785</v>
      </c>
      <c r="D809" s="2" t="s">
        <v>425</v>
      </c>
      <c r="E809" s="2">
        <v>5</v>
      </c>
      <c r="F809" s="32">
        <v>1</v>
      </c>
      <c r="G809" s="17">
        <v>9.9</v>
      </c>
      <c r="H809" s="41">
        <f>(F809*G809*0.25)/1.055</f>
        <v>2.3459715639810428</v>
      </c>
      <c r="I809" s="34">
        <f t="shared" si="49"/>
        <v>9.0090000000000003</v>
      </c>
      <c r="J809"/>
    </row>
    <row r="810" spans="1:60" s="23" customFormat="1" x14ac:dyDescent="0.25">
      <c r="A810" s="7" t="s">
        <v>1206</v>
      </c>
      <c r="B810" s="8" t="s">
        <v>1061</v>
      </c>
      <c r="C810" s="5" t="s">
        <v>1062</v>
      </c>
      <c r="D810" s="5" t="s">
        <v>425</v>
      </c>
      <c r="E810" s="5">
        <v>3</v>
      </c>
      <c r="F810" s="33">
        <v>44</v>
      </c>
      <c r="G810" s="37">
        <v>6.9</v>
      </c>
      <c r="H810" s="42">
        <f>(F810*G810*0.45)/1.055</f>
        <v>129.49763033175356</v>
      </c>
      <c r="I810" s="34">
        <f t="shared" si="49"/>
        <v>276.27600000000001</v>
      </c>
      <c r="J810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</row>
    <row r="811" spans="1:60" s="23" customFormat="1" x14ac:dyDescent="0.25">
      <c r="A811" s="3" t="s">
        <v>1206</v>
      </c>
      <c r="B811" s="4" t="s">
        <v>3727</v>
      </c>
      <c r="C811" s="2" t="s">
        <v>3728</v>
      </c>
      <c r="D811" s="2" t="s">
        <v>458</v>
      </c>
      <c r="E811" s="2">
        <v>6</v>
      </c>
      <c r="F811" s="32">
        <v>6</v>
      </c>
      <c r="G811" s="17">
        <v>19.5</v>
      </c>
      <c r="H811" s="41">
        <f>(F811*G811*0.25)/1.055</f>
        <v>27.725118483412324</v>
      </c>
      <c r="I811" s="34">
        <f t="shared" si="49"/>
        <v>106.47</v>
      </c>
      <c r="J811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</row>
    <row r="812" spans="1:60" s="23" customFormat="1" x14ac:dyDescent="0.25">
      <c r="A812" s="7" t="s">
        <v>1206</v>
      </c>
      <c r="B812" s="8" t="s">
        <v>970</v>
      </c>
      <c r="C812" s="5" t="s">
        <v>971</v>
      </c>
      <c r="D812" s="5" t="s">
        <v>458</v>
      </c>
      <c r="E812" s="5">
        <v>8</v>
      </c>
      <c r="F812" s="33">
        <v>1</v>
      </c>
      <c r="G812" s="37">
        <v>11.9</v>
      </c>
      <c r="H812" s="42">
        <f>(F812*G812*0.4)/1.055</f>
        <v>4.5118483412322288</v>
      </c>
      <c r="I812" s="34">
        <f t="shared" si="49"/>
        <v>10.829000000000001</v>
      </c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</row>
    <row r="813" spans="1:60" s="23" customFormat="1" x14ac:dyDescent="0.25">
      <c r="A813" s="3" t="s">
        <v>1206</v>
      </c>
      <c r="B813" s="4" t="s">
        <v>3344</v>
      </c>
      <c r="C813" s="2" t="s">
        <v>3345</v>
      </c>
      <c r="D813" s="2" t="s">
        <v>473</v>
      </c>
      <c r="E813" s="2">
        <v>9</v>
      </c>
      <c r="F813" s="32">
        <v>2</v>
      </c>
      <c r="G813" s="17">
        <v>14.5</v>
      </c>
      <c r="H813" s="41">
        <f>(F813*G813*0.25)/1.055</f>
        <v>6.8720379146919433</v>
      </c>
      <c r="I813" s="34">
        <f t="shared" si="49"/>
        <v>26.39</v>
      </c>
      <c r="J813" s="26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</row>
    <row r="814" spans="1:60" s="23" customFormat="1" x14ac:dyDescent="0.25">
      <c r="A814" s="3" t="s">
        <v>1206</v>
      </c>
      <c r="B814" s="4" t="s">
        <v>2576</v>
      </c>
      <c r="C814" s="2" t="s">
        <v>2577</v>
      </c>
      <c r="D814" s="2" t="s">
        <v>473</v>
      </c>
      <c r="E814" s="2">
        <v>7</v>
      </c>
      <c r="F814" s="32">
        <v>1</v>
      </c>
      <c r="G814" s="17">
        <v>5.5</v>
      </c>
      <c r="H814" s="41">
        <f>(F814*G814*0.25)/1.055</f>
        <v>1.3033175355450237</v>
      </c>
      <c r="I814" s="34">
        <f t="shared" si="49"/>
        <v>5.0049999999999999</v>
      </c>
    </row>
    <row r="815" spans="1:60" s="23" customFormat="1" x14ac:dyDescent="0.25">
      <c r="A815" s="1" t="s">
        <v>1206</v>
      </c>
      <c r="B815" s="6" t="s">
        <v>1053</v>
      </c>
      <c r="C815" s="5" t="s">
        <v>1054</v>
      </c>
      <c r="D815" s="5" t="s">
        <v>458</v>
      </c>
      <c r="E815" s="5">
        <v>5</v>
      </c>
      <c r="F815" s="33">
        <v>2</v>
      </c>
      <c r="G815" s="37">
        <v>11.5</v>
      </c>
      <c r="H815" s="43">
        <f>(F815*G815*0.4)/1.055</f>
        <v>8.7203791469194325</v>
      </c>
      <c r="I815" s="34">
        <f t="shared" si="49"/>
        <v>20.93</v>
      </c>
      <c r="J815" s="26"/>
      <c r="K815" s="5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</row>
    <row r="816" spans="1:60" s="23" customFormat="1" x14ac:dyDescent="0.25">
      <c r="A816" s="3" t="s">
        <v>1206</v>
      </c>
      <c r="B816" s="4" t="s">
        <v>3264</v>
      </c>
      <c r="C816" s="2" t="s">
        <v>3265</v>
      </c>
      <c r="D816" s="2" t="s">
        <v>458</v>
      </c>
      <c r="E816" s="2">
        <v>9</v>
      </c>
      <c r="F816" s="32">
        <v>1</v>
      </c>
      <c r="G816" s="17">
        <v>19.95</v>
      </c>
      <c r="H816" s="41">
        <f>(F816*G816*0.25)/1.055</f>
        <v>4.7274881516587675</v>
      </c>
      <c r="I816" s="34">
        <f t="shared" si="49"/>
        <v>18.154499999999999</v>
      </c>
      <c r="J816" s="24"/>
    </row>
    <row r="817" spans="1:60" s="23" customFormat="1" x14ac:dyDescent="0.25">
      <c r="A817" s="1" t="s">
        <v>1206</v>
      </c>
      <c r="B817" s="6" t="s">
        <v>2593</v>
      </c>
      <c r="C817" s="5" t="s">
        <v>2594</v>
      </c>
      <c r="D817" s="5" t="s">
        <v>807</v>
      </c>
      <c r="E817" s="5">
        <v>5</v>
      </c>
      <c r="F817" s="33">
        <v>1</v>
      </c>
      <c r="G817" s="37">
        <v>13.5</v>
      </c>
      <c r="H817" s="43">
        <f>(F817*G817*0.4)/1.055</f>
        <v>5.1184834123222753</v>
      </c>
      <c r="I817" s="34">
        <f t="shared" si="49"/>
        <v>12.285</v>
      </c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</row>
    <row r="818" spans="1:60" s="23" customFormat="1" x14ac:dyDescent="0.25">
      <c r="A818" s="1" t="s">
        <v>1206</v>
      </c>
      <c r="B818" s="6" t="s">
        <v>2580</v>
      </c>
      <c r="C818" s="5" t="s">
        <v>2581</v>
      </c>
      <c r="D818" s="5" t="s">
        <v>110</v>
      </c>
      <c r="E818" s="5">
        <v>9</v>
      </c>
      <c r="F818" s="33">
        <v>1</v>
      </c>
      <c r="G818" s="37">
        <v>18</v>
      </c>
      <c r="H818" s="43">
        <f>(F818*G818*0.4)/1.055</f>
        <v>6.8246445497630335</v>
      </c>
      <c r="I818" s="34">
        <f t="shared" si="49"/>
        <v>16.38</v>
      </c>
    </row>
    <row r="819" spans="1:60" s="23" customFormat="1" x14ac:dyDescent="0.25">
      <c r="A819" s="7" t="s">
        <v>1206</v>
      </c>
      <c r="B819" s="8" t="s">
        <v>3951</v>
      </c>
      <c r="C819" s="5" t="s">
        <v>3952</v>
      </c>
      <c r="D819" s="5" t="s">
        <v>463</v>
      </c>
      <c r="E819" s="5">
        <v>5</v>
      </c>
      <c r="F819" s="33">
        <v>1</v>
      </c>
      <c r="G819" s="37">
        <v>8.6</v>
      </c>
      <c r="H819" s="43">
        <f>(F819*G819*0.3)/1.055</f>
        <v>2.4454976303317535</v>
      </c>
      <c r="I819" s="34">
        <f t="shared" si="49"/>
        <v>7.8259999999999996</v>
      </c>
    </row>
    <row r="820" spans="1:60" s="23" customFormat="1" x14ac:dyDescent="0.25">
      <c r="A820" s="1" t="s">
        <v>1206</v>
      </c>
      <c r="B820" s="6" t="s">
        <v>3923</v>
      </c>
      <c r="C820" s="5" t="s">
        <v>3924</v>
      </c>
      <c r="D820" s="5" t="s">
        <v>110</v>
      </c>
      <c r="E820" s="5">
        <v>7</v>
      </c>
      <c r="F820" s="33">
        <v>1</v>
      </c>
      <c r="G820" s="37">
        <v>5.9</v>
      </c>
      <c r="H820" s="43">
        <f>(F820*G820*0.4)/1.055</f>
        <v>2.2369668246445502</v>
      </c>
      <c r="I820" s="34">
        <f t="shared" si="49"/>
        <v>5.3690000000000007</v>
      </c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</row>
    <row r="821" spans="1:60" s="23" customFormat="1" x14ac:dyDescent="0.25">
      <c r="A821" s="7" t="s">
        <v>1206</v>
      </c>
      <c r="B821" s="8" t="s">
        <v>3346</v>
      </c>
      <c r="C821" s="5" t="s">
        <v>3347</v>
      </c>
      <c r="D821" s="5" t="s">
        <v>425</v>
      </c>
      <c r="E821" s="5">
        <v>3</v>
      </c>
      <c r="F821" s="33">
        <v>1</v>
      </c>
      <c r="G821" s="37">
        <v>6.9</v>
      </c>
      <c r="H821" s="42">
        <f>(F821*G821*0.3)/1.055</f>
        <v>1.9620853080568721</v>
      </c>
      <c r="I821" s="34">
        <f t="shared" si="49"/>
        <v>6.2790000000000008</v>
      </c>
      <c r="J821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</row>
    <row r="822" spans="1:60" s="2" customFormat="1" x14ac:dyDescent="0.25">
      <c r="A822" s="7" t="s">
        <v>1206</v>
      </c>
      <c r="B822" s="8" t="s">
        <v>3579</v>
      </c>
      <c r="C822" s="5" t="s">
        <v>3580</v>
      </c>
      <c r="D822" s="5" t="s">
        <v>425</v>
      </c>
      <c r="E822" s="5">
        <v>9</v>
      </c>
      <c r="F822" s="33">
        <v>1</v>
      </c>
      <c r="G822" s="37">
        <v>15.9</v>
      </c>
      <c r="H822" s="42">
        <f>(F822*G822*0.4)/1.055</f>
        <v>6.0284360189573469</v>
      </c>
      <c r="I822" s="34">
        <f t="shared" si="49"/>
        <v>14.469000000000001</v>
      </c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  <c r="BD822" s="23"/>
      <c r="BE822" s="23"/>
      <c r="BF822" s="23"/>
      <c r="BG822" s="23"/>
      <c r="BH822" s="23"/>
    </row>
    <row r="823" spans="1:60" s="2" customFormat="1" x14ac:dyDescent="0.25">
      <c r="A823" s="3" t="s">
        <v>1206</v>
      </c>
      <c r="B823" s="4" t="s">
        <v>1056</v>
      </c>
      <c r="C823" s="2" t="s">
        <v>1057</v>
      </c>
      <c r="D823" s="2" t="s">
        <v>425</v>
      </c>
      <c r="E823" s="2">
        <v>5</v>
      </c>
      <c r="F823" s="32">
        <v>1</v>
      </c>
      <c r="G823" s="17">
        <v>9.9</v>
      </c>
      <c r="H823" s="41">
        <f>(F823*G823*0.25)/1.055</f>
        <v>2.3459715639810428</v>
      </c>
      <c r="I823" s="34">
        <f t="shared" si="49"/>
        <v>9.0090000000000003</v>
      </c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  <c r="BD823" s="23"/>
      <c r="BE823" s="23"/>
      <c r="BF823" s="23"/>
      <c r="BG823" s="23"/>
      <c r="BH823" s="23"/>
    </row>
    <row r="824" spans="1:60" s="2" customFormat="1" x14ac:dyDescent="0.25">
      <c r="A824" s="7" t="s">
        <v>1206</v>
      </c>
      <c r="B824" s="8" t="s">
        <v>2639</v>
      </c>
      <c r="C824" s="5" t="s">
        <v>2640</v>
      </c>
      <c r="D824" s="5" t="s">
        <v>473</v>
      </c>
      <c r="E824" s="5">
        <v>6</v>
      </c>
      <c r="F824" s="33">
        <v>9</v>
      </c>
      <c r="G824" s="37">
        <v>4.9000000000000004</v>
      </c>
      <c r="H824" s="43">
        <f>(F824*G824*0.4)/1.055</f>
        <v>16.720379146919434</v>
      </c>
      <c r="I824" s="34">
        <f t="shared" si="49"/>
        <v>40.131</v>
      </c>
      <c r="J824"/>
    </row>
    <row r="825" spans="1:60" s="2" customFormat="1" x14ac:dyDescent="0.25">
      <c r="A825" s="1" t="s">
        <v>1206</v>
      </c>
      <c r="B825" s="6" t="s">
        <v>2608</v>
      </c>
      <c r="C825" s="5" t="s">
        <v>2609</v>
      </c>
      <c r="D825" s="5" t="s">
        <v>425</v>
      </c>
      <c r="E825" s="5">
        <v>7</v>
      </c>
      <c r="F825" s="33">
        <v>1</v>
      </c>
      <c r="G825" s="37">
        <v>16.8</v>
      </c>
      <c r="H825" s="43">
        <f>(F825*G825*0.4)/1.055</f>
        <v>6.3696682464454986</v>
      </c>
      <c r="I825" s="34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  <c r="BD825" s="23"/>
      <c r="BE825" s="23"/>
      <c r="BF825" s="23"/>
      <c r="BG825" s="23"/>
      <c r="BH825" s="23"/>
    </row>
    <row r="826" spans="1:60" s="2" customFormat="1" x14ac:dyDescent="0.25">
      <c r="A826" s="1" t="s">
        <v>1206</v>
      </c>
      <c r="B826" s="6" t="s">
        <v>2591</v>
      </c>
      <c r="C826" s="5" t="s">
        <v>2592</v>
      </c>
      <c r="D826" s="5" t="s">
        <v>807</v>
      </c>
      <c r="E826" s="5">
        <v>5</v>
      </c>
      <c r="F826" s="33">
        <v>2</v>
      </c>
      <c r="G826" s="37">
        <v>13.5</v>
      </c>
      <c r="H826" s="43">
        <f>(F826*G826*0.4)/1.055</f>
        <v>10.236966824644551</v>
      </c>
      <c r="I826" s="34">
        <f t="shared" ref="I826:I840" si="50">F826*G826*0.91</f>
        <v>24.57</v>
      </c>
      <c r="J826"/>
    </row>
    <row r="827" spans="1:60" s="2" customFormat="1" x14ac:dyDescent="0.25">
      <c r="A827" s="7" t="s">
        <v>1206</v>
      </c>
      <c r="B827" s="8" t="s">
        <v>3946</v>
      </c>
      <c r="C827" s="5" t="s">
        <v>3947</v>
      </c>
      <c r="D827" s="5" t="s">
        <v>473</v>
      </c>
      <c r="E827" s="5">
        <v>7</v>
      </c>
      <c r="F827" s="33">
        <v>1</v>
      </c>
      <c r="G827" s="37">
        <v>5.9</v>
      </c>
      <c r="H827" s="42">
        <f>(F827*G827*0.5)/1.055</f>
        <v>2.7962085308056874</v>
      </c>
      <c r="I827" s="34">
        <f t="shared" si="50"/>
        <v>5.3690000000000007</v>
      </c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  <c r="BD827" s="23"/>
      <c r="BE827" s="23"/>
      <c r="BF827" s="23"/>
      <c r="BG827" s="23"/>
      <c r="BH827" s="23"/>
    </row>
    <row r="828" spans="1:60" s="2" customFormat="1" x14ac:dyDescent="0.25">
      <c r="A828" s="7" t="s">
        <v>1206</v>
      </c>
      <c r="B828" s="8" t="s">
        <v>3945</v>
      </c>
      <c r="C828" s="5" t="s">
        <v>3948</v>
      </c>
      <c r="D828" s="5" t="s">
        <v>473</v>
      </c>
      <c r="E828" s="5">
        <v>7</v>
      </c>
      <c r="F828" s="33">
        <v>7</v>
      </c>
      <c r="G828" s="37">
        <v>5.9</v>
      </c>
      <c r="H828" s="42">
        <f>(F828*G828*0.5)/1.055</f>
        <v>19.573459715639814</v>
      </c>
      <c r="I828" s="34">
        <f t="shared" si="50"/>
        <v>37.583000000000006</v>
      </c>
      <c r="J828" s="26"/>
      <c r="K828" s="5"/>
    </row>
    <row r="829" spans="1:60" s="2" customFormat="1" x14ac:dyDescent="0.25">
      <c r="A829" s="3" t="s">
        <v>1206</v>
      </c>
      <c r="B829" s="4" t="s">
        <v>1066</v>
      </c>
      <c r="C829" s="2" t="s">
        <v>1067</v>
      </c>
      <c r="D829" s="2" t="s">
        <v>425</v>
      </c>
      <c r="E829" s="2">
        <v>3</v>
      </c>
      <c r="F829" s="32">
        <v>1</v>
      </c>
      <c r="G829" s="17">
        <v>6.9</v>
      </c>
      <c r="H829" s="41">
        <f>(F829*G829*0.3)/1.055</f>
        <v>1.9620853080568721</v>
      </c>
      <c r="I829" s="34">
        <f t="shared" si="50"/>
        <v>6.2790000000000008</v>
      </c>
      <c r="J829" s="23"/>
    </row>
    <row r="830" spans="1:60" s="2" customFormat="1" x14ac:dyDescent="0.25">
      <c r="A830" s="3" t="s">
        <v>1206</v>
      </c>
      <c r="B830" s="4" t="s">
        <v>3953</v>
      </c>
      <c r="C830" s="2" t="s">
        <v>3954</v>
      </c>
      <c r="D830" s="2" t="s">
        <v>425</v>
      </c>
      <c r="E830" s="2">
        <v>10</v>
      </c>
      <c r="F830" s="32">
        <v>1</v>
      </c>
      <c r="G830" s="17">
        <v>8.6</v>
      </c>
      <c r="H830" s="41">
        <f>(F830*G830*0.25)/1.055</f>
        <v>2.0379146919431279</v>
      </c>
      <c r="I830" s="34">
        <f t="shared" si="50"/>
        <v>7.8259999999999996</v>
      </c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  <c r="BD830" s="23"/>
      <c r="BE830" s="23"/>
      <c r="BF830" s="23"/>
      <c r="BG830" s="23"/>
      <c r="BH830" s="23"/>
    </row>
    <row r="831" spans="1:60" s="2" customFormat="1" x14ac:dyDescent="0.25">
      <c r="A831" s="3" t="s">
        <v>1206</v>
      </c>
      <c r="B831" s="4" t="s">
        <v>1068</v>
      </c>
      <c r="C831" s="2" t="s">
        <v>1069</v>
      </c>
      <c r="D831" s="2" t="s">
        <v>425</v>
      </c>
      <c r="E831" s="2">
        <v>5</v>
      </c>
      <c r="F831" s="32">
        <v>1</v>
      </c>
      <c r="G831" s="17">
        <v>7.5</v>
      </c>
      <c r="H831" s="41">
        <f>(F831*G831*0.25)/1.055</f>
        <v>1.7772511848341233</v>
      </c>
      <c r="I831" s="34">
        <f t="shared" si="50"/>
        <v>6.8250000000000002</v>
      </c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  <c r="BD831" s="23"/>
      <c r="BE831" s="23"/>
      <c r="BF831" s="23"/>
      <c r="BG831" s="23"/>
      <c r="BH831" s="23"/>
    </row>
    <row r="832" spans="1:60" s="2" customFormat="1" x14ac:dyDescent="0.25">
      <c r="A832" s="3" t="s">
        <v>1206</v>
      </c>
      <c r="B832" s="4" t="s">
        <v>1070</v>
      </c>
      <c r="C832" s="2" t="s">
        <v>1071</v>
      </c>
      <c r="D832" s="2" t="s">
        <v>425</v>
      </c>
      <c r="E832" s="2">
        <v>5</v>
      </c>
      <c r="F832" s="32">
        <v>1</v>
      </c>
      <c r="G832" s="17">
        <v>7.5</v>
      </c>
      <c r="H832" s="41">
        <f>(F832*G832*0.25)/1.055</f>
        <v>1.7772511848341233</v>
      </c>
      <c r="I832" s="34">
        <f t="shared" si="50"/>
        <v>6.8250000000000002</v>
      </c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  <c r="BD832" s="23"/>
      <c r="BE832" s="23"/>
      <c r="BF832" s="23"/>
      <c r="BG832" s="23"/>
      <c r="BH832" s="23"/>
    </row>
    <row r="833" spans="1:60" s="2" customFormat="1" x14ac:dyDescent="0.25">
      <c r="A833" s="3" t="s">
        <v>1539</v>
      </c>
      <c r="B833" s="4" t="s">
        <v>3733</v>
      </c>
      <c r="C833" s="2" t="s">
        <v>3734</v>
      </c>
      <c r="D833" s="2" t="s">
        <v>473</v>
      </c>
      <c r="E833" s="2">
        <v>6</v>
      </c>
      <c r="F833" s="32">
        <v>6</v>
      </c>
      <c r="G833" s="17">
        <v>4.9000000000000004</v>
      </c>
      <c r="H833" s="41">
        <f>(F833*G833*0.25)/1.055</f>
        <v>6.9668246445497637</v>
      </c>
      <c r="I833" s="34">
        <f t="shared" si="50"/>
        <v>26.754000000000001</v>
      </c>
      <c r="J833" s="5"/>
    </row>
    <row r="834" spans="1:60" s="2" customFormat="1" x14ac:dyDescent="0.25">
      <c r="A834" s="7" t="s">
        <v>1206</v>
      </c>
      <c r="B834" s="8" t="s">
        <v>3266</v>
      </c>
      <c r="C834" s="5" t="s">
        <v>3267</v>
      </c>
      <c r="D834" s="5" t="s">
        <v>458</v>
      </c>
      <c r="E834" s="5">
        <v>5</v>
      </c>
      <c r="F834" s="33">
        <v>3</v>
      </c>
      <c r="G834" s="37">
        <v>10.9</v>
      </c>
      <c r="H834" s="42">
        <f>(F834*G834*0.4)/1.055</f>
        <v>12.398104265402846</v>
      </c>
      <c r="I834" s="34">
        <f t="shared" si="50"/>
        <v>29.757000000000005</v>
      </c>
      <c r="J834" s="26"/>
      <c r="K834" s="5"/>
    </row>
    <row r="835" spans="1:60" s="2" customFormat="1" x14ac:dyDescent="0.25">
      <c r="A835" s="7" t="s">
        <v>1206</v>
      </c>
      <c r="B835" s="8" t="s">
        <v>2629</v>
      </c>
      <c r="C835" s="5" t="s">
        <v>2630</v>
      </c>
      <c r="D835" s="5" t="s">
        <v>458</v>
      </c>
      <c r="E835" s="5">
        <v>3</v>
      </c>
      <c r="F835" s="33">
        <v>1</v>
      </c>
      <c r="G835" s="37">
        <v>12</v>
      </c>
      <c r="H835" s="43">
        <f>(F835*G835*0.45)/1.055</f>
        <v>5.1184834123222753</v>
      </c>
      <c r="I835" s="34">
        <f t="shared" si="50"/>
        <v>10.92</v>
      </c>
      <c r="J835"/>
    </row>
    <row r="836" spans="1:60" s="2" customFormat="1" x14ac:dyDescent="0.25">
      <c r="A836" s="7" t="s">
        <v>1206</v>
      </c>
      <c r="B836" s="8" t="s">
        <v>2602</v>
      </c>
      <c r="C836" s="5" t="s">
        <v>2603</v>
      </c>
      <c r="D836" s="5" t="s">
        <v>458</v>
      </c>
      <c r="E836" s="5">
        <v>2</v>
      </c>
      <c r="F836" s="33">
        <v>1</v>
      </c>
      <c r="G836" s="37">
        <v>6.5</v>
      </c>
      <c r="H836" s="42">
        <f>(F836*G836*0.5)/1.055</f>
        <v>3.080568720379147</v>
      </c>
      <c r="I836" s="34">
        <f t="shared" si="50"/>
        <v>5.915</v>
      </c>
      <c r="J836" s="23"/>
    </row>
    <row r="837" spans="1:60" s="2" customFormat="1" x14ac:dyDescent="0.25">
      <c r="A837" s="3" t="s">
        <v>1206</v>
      </c>
      <c r="B837" s="4" t="s">
        <v>2619</v>
      </c>
      <c r="C837" s="2" t="s">
        <v>2620</v>
      </c>
      <c r="D837" s="2" t="s">
        <v>425</v>
      </c>
      <c r="E837" s="2">
        <v>3</v>
      </c>
      <c r="F837" s="32">
        <v>2</v>
      </c>
      <c r="G837" s="17">
        <v>12.5</v>
      </c>
      <c r="H837" s="41">
        <f>(F837*G837*0.25)/1.055</f>
        <v>5.9241706161137442</v>
      </c>
      <c r="I837" s="34">
        <f t="shared" si="50"/>
        <v>22.75</v>
      </c>
      <c r="J837"/>
    </row>
    <row r="838" spans="1:60" s="2" customFormat="1" x14ac:dyDescent="0.25">
      <c r="A838" s="7" t="s">
        <v>1206</v>
      </c>
      <c r="B838" s="8" t="s">
        <v>2621</v>
      </c>
      <c r="C838" s="5" t="s">
        <v>2622</v>
      </c>
      <c r="D838" s="5" t="s">
        <v>425</v>
      </c>
      <c r="E838" s="5">
        <v>9</v>
      </c>
      <c r="F838" s="33">
        <v>1</v>
      </c>
      <c r="G838" s="37">
        <v>14.5</v>
      </c>
      <c r="H838" s="42">
        <f>(F838*G838*0.4)/1.055</f>
        <v>5.4976303317535553</v>
      </c>
      <c r="I838" s="34">
        <f t="shared" si="50"/>
        <v>13.195</v>
      </c>
      <c r="J838" s="23"/>
    </row>
    <row r="839" spans="1:60" s="2" customFormat="1" x14ac:dyDescent="0.25">
      <c r="A839" s="3" t="s">
        <v>1206</v>
      </c>
      <c r="B839" s="4" t="s">
        <v>2588</v>
      </c>
      <c r="C839" s="2" t="s">
        <v>2589</v>
      </c>
      <c r="D839" s="2" t="s">
        <v>425</v>
      </c>
      <c r="E839" s="2">
        <v>5</v>
      </c>
      <c r="F839" s="32">
        <v>1</v>
      </c>
      <c r="G839" s="17">
        <v>10.9</v>
      </c>
      <c r="H839" s="41">
        <f>(F839*G839*0.25)/1.055</f>
        <v>2.5829383886255926</v>
      </c>
      <c r="I839" s="34">
        <f t="shared" si="50"/>
        <v>9.9190000000000005</v>
      </c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  <c r="BD839" s="23"/>
      <c r="BE839" s="23"/>
      <c r="BF839" s="23"/>
      <c r="BG839" s="23"/>
      <c r="BH839" s="23"/>
    </row>
    <row r="840" spans="1:60" s="2" customFormat="1" x14ac:dyDescent="0.25">
      <c r="A840" s="3" t="s">
        <v>1206</v>
      </c>
      <c r="B840" s="4" t="s">
        <v>3481</v>
      </c>
      <c r="C840" s="2" t="s">
        <v>3482</v>
      </c>
      <c r="D840" s="2" t="s">
        <v>425</v>
      </c>
      <c r="E840" s="2">
        <v>5</v>
      </c>
      <c r="F840" s="32">
        <v>1</v>
      </c>
      <c r="G840" s="17">
        <v>8.5</v>
      </c>
      <c r="H840" s="41">
        <f>(F840*G840*0.25)/1.055</f>
        <v>2.014218009478673</v>
      </c>
      <c r="I840" s="34">
        <f t="shared" si="50"/>
        <v>7.7350000000000003</v>
      </c>
    </row>
    <row r="841" spans="1:60" s="2" customFormat="1" x14ac:dyDescent="0.25">
      <c r="A841" s="1" t="s">
        <v>1206</v>
      </c>
      <c r="B841" s="6" t="s">
        <v>2610</v>
      </c>
      <c r="C841" s="5" t="s">
        <v>2611</v>
      </c>
      <c r="D841" s="5" t="s">
        <v>458</v>
      </c>
      <c r="E841" s="5">
        <v>5</v>
      </c>
      <c r="F841" s="33">
        <v>1</v>
      </c>
      <c r="G841" s="37">
        <v>12</v>
      </c>
      <c r="H841" s="43">
        <f>(F841*G841*0.4)/1.055</f>
        <v>4.5497630331753562</v>
      </c>
      <c r="I841" s="34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  <c r="BD841" s="23"/>
      <c r="BE841" s="23"/>
      <c r="BF841" s="23"/>
      <c r="BG841" s="23"/>
      <c r="BH841" s="23"/>
    </row>
    <row r="842" spans="1:60" s="23" customFormat="1" x14ac:dyDescent="0.25">
      <c r="A842" s="1" t="s">
        <v>1206</v>
      </c>
      <c r="B842" s="6" t="s">
        <v>2572</v>
      </c>
      <c r="C842" s="5" t="s">
        <v>2573</v>
      </c>
      <c r="D842" s="5" t="s">
        <v>458</v>
      </c>
      <c r="E842" s="5">
        <v>7</v>
      </c>
      <c r="F842" s="33">
        <v>1</v>
      </c>
      <c r="G842" s="37">
        <v>12</v>
      </c>
      <c r="H842" s="43">
        <f>(F842*G842*0.4)/1.055</f>
        <v>4.5497630331753562</v>
      </c>
      <c r="I842" s="34">
        <f t="shared" ref="I842:I870" si="51">F842*G842*0.91</f>
        <v>10.92</v>
      </c>
      <c r="J842" s="2"/>
    </row>
    <row r="843" spans="1:60" s="23" customFormat="1" x14ac:dyDescent="0.25">
      <c r="A843" s="1" t="s">
        <v>1206</v>
      </c>
      <c r="B843" s="6" t="s">
        <v>2625</v>
      </c>
      <c r="C843" s="5" t="s">
        <v>2626</v>
      </c>
      <c r="D843" s="5" t="s">
        <v>458</v>
      </c>
      <c r="E843" s="5">
        <v>6</v>
      </c>
      <c r="F843" s="33">
        <v>1</v>
      </c>
      <c r="G843" s="37">
        <v>6.5</v>
      </c>
      <c r="H843" s="43">
        <f>(F843*G843*0.4)/1.055</f>
        <v>2.4644549763033177</v>
      </c>
      <c r="I843" s="34">
        <f t="shared" si="51"/>
        <v>5.915</v>
      </c>
      <c r="J843" s="24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</row>
    <row r="844" spans="1:60" s="23" customFormat="1" x14ac:dyDescent="0.25">
      <c r="A844" s="7" t="s">
        <v>1206</v>
      </c>
      <c r="B844" s="8" t="s">
        <v>2606</v>
      </c>
      <c r="C844" s="5" t="s">
        <v>2607</v>
      </c>
      <c r="D844" s="5" t="s">
        <v>458</v>
      </c>
      <c r="E844" s="5">
        <v>4</v>
      </c>
      <c r="F844" s="33">
        <v>1</v>
      </c>
      <c r="G844" s="37">
        <v>12</v>
      </c>
      <c r="H844" s="42">
        <f>(F844*G844*0.4)/1.055</f>
        <v>4.5497630331753562</v>
      </c>
      <c r="I844" s="34">
        <f t="shared" si="51"/>
        <v>10.92</v>
      </c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</row>
    <row r="845" spans="1:60" s="23" customFormat="1" x14ac:dyDescent="0.25">
      <c r="A845" s="21" t="s">
        <v>1206</v>
      </c>
      <c r="B845" s="22" t="s">
        <v>3477</v>
      </c>
      <c r="C845" s="23" t="s">
        <v>3478</v>
      </c>
      <c r="D845" s="23" t="s">
        <v>425</v>
      </c>
      <c r="E845" s="23">
        <v>4</v>
      </c>
      <c r="F845" s="31">
        <v>2</v>
      </c>
      <c r="G845" s="30">
        <v>12.5</v>
      </c>
      <c r="H845" s="40">
        <f>(F845*G845*0.25)/1.055</f>
        <v>5.9241706161137442</v>
      </c>
      <c r="I845" s="34">
        <f t="shared" si="51"/>
        <v>22.75</v>
      </c>
      <c r="J845" s="26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</row>
    <row r="846" spans="1:60" s="23" customFormat="1" x14ac:dyDescent="0.25">
      <c r="A846" s="3" t="s">
        <v>1206</v>
      </c>
      <c r="B846" s="4" t="s">
        <v>3557</v>
      </c>
      <c r="C846" s="2" t="s">
        <v>3558</v>
      </c>
      <c r="D846" s="2" t="s">
        <v>458</v>
      </c>
      <c r="E846" s="2">
        <v>2</v>
      </c>
      <c r="F846" s="32">
        <v>10</v>
      </c>
      <c r="G846" s="17">
        <v>14.95</v>
      </c>
      <c r="H846" s="41">
        <f>(F846*G846*0.3)/1.055</f>
        <v>42.511848341232231</v>
      </c>
      <c r="I846" s="34">
        <f t="shared" si="51"/>
        <v>136.04500000000002</v>
      </c>
      <c r="J846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</row>
    <row r="847" spans="1:60" s="23" customFormat="1" x14ac:dyDescent="0.25">
      <c r="A847" s="3" t="s">
        <v>1206</v>
      </c>
      <c r="B847" s="4" t="s">
        <v>2614</v>
      </c>
      <c r="C847" s="2" t="s">
        <v>2615</v>
      </c>
      <c r="D847" s="2" t="s">
        <v>425</v>
      </c>
      <c r="E847" s="2">
        <v>3</v>
      </c>
      <c r="F847" s="32">
        <v>2</v>
      </c>
      <c r="G847" s="17">
        <v>6.9</v>
      </c>
      <c r="H847" s="41">
        <f>(F847*G847*0.25)/1.055</f>
        <v>3.270142180094787</v>
      </c>
      <c r="I847" s="34">
        <f t="shared" si="51"/>
        <v>12.558000000000002</v>
      </c>
      <c r="J847" s="26"/>
      <c r="K847" s="5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</row>
    <row r="848" spans="1:60" s="23" customFormat="1" x14ac:dyDescent="0.25">
      <c r="A848" s="1" t="s">
        <v>1206</v>
      </c>
      <c r="B848" s="6" t="s">
        <v>2578</v>
      </c>
      <c r="C848" s="5" t="s">
        <v>2579</v>
      </c>
      <c r="D848" s="5" t="s">
        <v>458</v>
      </c>
      <c r="E848" s="5">
        <v>3</v>
      </c>
      <c r="F848" s="33">
        <v>1</v>
      </c>
      <c r="G848" s="37">
        <v>5.4</v>
      </c>
      <c r="H848" s="43">
        <f>(F848*G848*0.4)/1.055</f>
        <v>2.0473933649289102</v>
      </c>
      <c r="I848" s="34">
        <f t="shared" si="51"/>
        <v>4.9140000000000006</v>
      </c>
    </row>
    <row r="849" spans="1:60" s="23" customFormat="1" x14ac:dyDescent="0.25">
      <c r="A849" s="3" t="s">
        <v>1206</v>
      </c>
      <c r="B849" s="4" t="s">
        <v>3909</v>
      </c>
      <c r="C849" s="2" t="s">
        <v>3910</v>
      </c>
      <c r="D849" s="2" t="s">
        <v>473</v>
      </c>
      <c r="E849" s="2">
        <v>7</v>
      </c>
      <c r="F849" s="32">
        <v>4</v>
      </c>
      <c r="G849" s="17">
        <v>5.5</v>
      </c>
      <c r="H849" s="41">
        <f>(F849*G849*0.3)/1.055</f>
        <v>6.2559241706161135</v>
      </c>
      <c r="I849" s="34">
        <f t="shared" si="51"/>
        <v>20.02</v>
      </c>
      <c r="J849" s="26"/>
      <c r="K849" s="5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</row>
    <row r="850" spans="1:60" s="23" customFormat="1" x14ac:dyDescent="0.25">
      <c r="A850" s="7" t="s">
        <v>1206</v>
      </c>
      <c r="B850" s="8" t="s">
        <v>2597</v>
      </c>
      <c r="C850" s="5" t="s">
        <v>2598</v>
      </c>
      <c r="D850" s="5" t="s">
        <v>458</v>
      </c>
      <c r="E850" s="5">
        <v>3</v>
      </c>
      <c r="F850" s="33">
        <v>1</v>
      </c>
      <c r="G850" s="37">
        <v>10.9</v>
      </c>
      <c r="H850" s="42">
        <f>(F850*G850*0.5)/1.055</f>
        <v>5.1658767772511851</v>
      </c>
      <c r="I850" s="34">
        <f t="shared" si="51"/>
        <v>9.9190000000000005</v>
      </c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</row>
    <row r="851" spans="1:60" s="23" customFormat="1" x14ac:dyDescent="0.25">
      <c r="A851" s="7" t="s">
        <v>1206</v>
      </c>
      <c r="B851" s="8" t="s">
        <v>2595</v>
      </c>
      <c r="C851" s="5" t="s">
        <v>2596</v>
      </c>
      <c r="D851" s="5" t="s">
        <v>458</v>
      </c>
      <c r="E851" s="5">
        <v>8</v>
      </c>
      <c r="F851" s="33">
        <v>1</v>
      </c>
      <c r="G851" s="37">
        <v>13.9</v>
      </c>
      <c r="H851" s="42">
        <f>(F851*G851*0.4)/1.055</f>
        <v>5.2701421800947879</v>
      </c>
      <c r="I851" s="34">
        <f t="shared" si="51"/>
        <v>12.649000000000001</v>
      </c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</row>
    <row r="852" spans="1:60" s="23" customFormat="1" x14ac:dyDescent="0.25">
      <c r="A852" s="3" t="s">
        <v>1206</v>
      </c>
      <c r="B852" s="4" t="s">
        <v>3485</v>
      </c>
      <c r="C852" s="2" t="s">
        <v>3486</v>
      </c>
      <c r="D852" s="2" t="s">
        <v>425</v>
      </c>
      <c r="E852" s="2">
        <v>5</v>
      </c>
      <c r="F852" s="32">
        <v>1</v>
      </c>
      <c r="G852" s="17">
        <v>7.5</v>
      </c>
      <c r="H852" s="41">
        <f>(F852*G852*0.25)/1.055</f>
        <v>1.7772511848341233</v>
      </c>
      <c r="I852" s="34">
        <f t="shared" si="51"/>
        <v>6.8250000000000002</v>
      </c>
    </row>
    <row r="853" spans="1:60" s="2" customFormat="1" x14ac:dyDescent="0.25">
      <c r="A853" s="1" t="s">
        <v>1206</v>
      </c>
      <c r="B853" s="6" t="s">
        <v>3721</v>
      </c>
      <c r="C853" s="5" t="s">
        <v>3722</v>
      </c>
      <c r="D853" s="5" t="s">
        <v>458</v>
      </c>
      <c r="E853" s="5">
        <v>4</v>
      </c>
      <c r="F853" s="33">
        <v>2</v>
      </c>
      <c r="G853" s="37">
        <v>16</v>
      </c>
      <c r="H853" s="43">
        <f>(F853*G853*0.4)/1.055</f>
        <v>12.132701421800949</v>
      </c>
      <c r="I853" s="34">
        <f t="shared" si="51"/>
        <v>29.12</v>
      </c>
      <c r="J853" s="26"/>
      <c r="K853" s="5"/>
    </row>
    <row r="854" spans="1:60" s="2" customFormat="1" x14ac:dyDescent="0.25">
      <c r="A854" s="7" t="s">
        <v>1206</v>
      </c>
      <c r="B854" s="8" t="s">
        <v>2586</v>
      </c>
      <c r="C854" s="5" t="s">
        <v>2587</v>
      </c>
      <c r="D854" s="5" t="s">
        <v>458</v>
      </c>
      <c r="E854" s="5">
        <v>3</v>
      </c>
      <c r="F854" s="33">
        <v>1</v>
      </c>
      <c r="G854" s="37">
        <v>11.9</v>
      </c>
      <c r="H854" s="42">
        <f>(F854*G854*0.4)/1.055</f>
        <v>4.5118483412322288</v>
      </c>
      <c r="I854" s="34">
        <f t="shared" si="51"/>
        <v>10.829000000000001</v>
      </c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  <c r="BD854" s="23"/>
      <c r="BE854" s="23"/>
      <c r="BF854" s="23"/>
      <c r="BG854" s="23"/>
      <c r="BH854" s="23"/>
    </row>
    <row r="855" spans="1:60" s="2" customFormat="1" x14ac:dyDescent="0.25">
      <c r="A855" s="1" t="s">
        <v>1206</v>
      </c>
      <c r="B855" s="6" t="s">
        <v>3260</v>
      </c>
      <c r="C855" s="5" t="s">
        <v>3261</v>
      </c>
      <c r="D855" s="5" t="s">
        <v>425</v>
      </c>
      <c r="E855" s="5">
        <v>5</v>
      </c>
      <c r="F855" s="33">
        <v>2</v>
      </c>
      <c r="G855" s="37">
        <v>14.9</v>
      </c>
      <c r="H855" s="43">
        <f>(F855*G855*0.3)/1.055</f>
        <v>8.4739336492890995</v>
      </c>
      <c r="I855" s="34">
        <f t="shared" si="51"/>
        <v>27.118000000000002</v>
      </c>
      <c r="J855" s="26"/>
      <c r="K855" s="5"/>
    </row>
    <row r="856" spans="1:60" s="2" customFormat="1" x14ac:dyDescent="0.25">
      <c r="A856" s="3" t="s">
        <v>1539</v>
      </c>
      <c r="B856" s="4" t="s">
        <v>3608</v>
      </c>
      <c r="C856" s="2" t="s">
        <v>3609</v>
      </c>
      <c r="D856" s="2" t="s">
        <v>425</v>
      </c>
      <c r="E856" s="2">
        <v>10</v>
      </c>
      <c r="F856" s="32">
        <v>2</v>
      </c>
      <c r="G856" s="17">
        <v>23.9</v>
      </c>
      <c r="H856" s="41">
        <f>(F856*G856*0.25)/1.055</f>
        <v>11.327014218009479</v>
      </c>
      <c r="I856" s="34">
        <f t="shared" si="51"/>
        <v>43.497999999999998</v>
      </c>
      <c r="J856" s="26"/>
      <c r="K856" s="5"/>
    </row>
    <row r="857" spans="1:60" s="2" customFormat="1" x14ac:dyDescent="0.25">
      <c r="A857" s="3" t="s">
        <v>1206</v>
      </c>
      <c r="B857" s="4" t="s">
        <v>3483</v>
      </c>
      <c r="C857" s="2" t="s">
        <v>3484</v>
      </c>
      <c r="D857" s="2" t="s">
        <v>425</v>
      </c>
      <c r="E857" s="2">
        <v>5</v>
      </c>
      <c r="F857" s="32">
        <v>3</v>
      </c>
      <c r="G857" s="17">
        <v>8.5</v>
      </c>
      <c r="H857" s="41">
        <f>(F857*G857*0.25)/1.055</f>
        <v>6.0426540284360195</v>
      </c>
      <c r="I857" s="34">
        <f t="shared" si="51"/>
        <v>23.205000000000002</v>
      </c>
      <c r="J857" s="5"/>
    </row>
    <row r="858" spans="1:60" s="2" customFormat="1" x14ac:dyDescent="0.25">
      <c r="A858" s="1" t="s">
        <v>1206</v>
      </c>
      <c r="B858" s="6" t="s">
        <v>3479</v>
      </c>
      <c r="C858" s="5" t="s">
        <v>3480</v>
      </c>
      <c r="D858" s="5" t="s">
        <v>856</v>
      </c>
      <c r="E858" s="5">
        <v>7</v>
      </c>
      <c r="F858" s="33">
        <v>2</v>
      </c>
      <c r="G858" s="37">
        <v>17.899999999999999</v>
      </c>
      <c r="H858" s="43">
        <f>(F858*G858*0.4)/1.055</f>
        <v>13.573459715639812</v>
      </c>
      <c r="I858" s="34">
        <f t="shared" si="51"/>
        <v>32.577999999999996</v>
      </c>
      <c r="J858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</row>
    <row r="859" spans="1:60" s="2" customFormat="1" x14ac:dyDescent="0.25">
      <c r="A859" s="7" t="s">
        <v>1206</v>
      </c>
      <c r="B859" s="8" t="s">
        <v>2570</v>
      </c>
      <c r="C859" s="5" t="s">
        <v>2571</v>
      </c>
      <c r="D859" s="5" t="s">
        <v>425</v>
      </c>
      <c r="E859" s="5">
        <v>9</v>
      </c>
      <c r="F859" s="33">
        <v>1</v>
      </c>
      <c r="G859" s="37">
        <v>12.5</v>
      </c>
      <c r="H859" s="43">
        <f>(F859*G859*0.4)/1.055</f>
        <v>4.7393364928909953</v>
      </c>
      <c r="I859" s="34">
        <f t="shared" si="51"/>
        <v>11.375</v>
      </c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  <c r="BD859" s="23"/>
      <c r="BE859" s="23"/>
      <c r="BF859" s="23"/>
      <c r="BG859" s="23"/>
      <c r="BH859" s="23"/>
    </row>
    <row r="860" spans="1:60" s="2" customFormat="1" x14ac:dyDescent="0.25">
      <c r="A860" s="7" t="s">
        <v>1206</v>
      </c>
      <c r="B860" s="8" t="s">
        <v>3581</v>
      </c>
      <c r="C860" s="5" t="s">
        <v>3582</v>
      </c>
      <c r="D860" s="5" t="s">
        <v>425</v>
      </c>
      <c r="E860" s="5">
        <v>10</v>
      </c>
      <c r="F860" s="33">
        <v>1</v>
      </c>
      <c r="G860" s="37">
        <v>22.6</v>
      </c>
      <c r="H860" s="42">
        <f>(F860*G860*0.5)/1.055</f>
        <v>10.71090047393365</v>
      </c>
      <c r="I860" s="34">
        <f t="shared" si="51"/>
        <v>20.566000000000003</v>
      </c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  <c r="BD860" s="23"/>
      <c r="BE860" s="23"/>
      <c r="BF860" s="23"/>
      <c r="BG860" s="23"/>
      <c r="BH860" s="23"/>
    </row>
    <row r="861" spans="1:60" s="2" customFormat="1" x14ac:dyDescent="0.25">
      <c r="A861" s="3" t="s">
        <v>1206</v>
      </c>
      <c r="B861" s="4" t="s">
        <v>3725</v>
      </c>
      <c r="C861" s="2" t="s">
        <v>3726</v>
      </c>
      <c r="D861" s="2" t="s">
        <v>473</v>
      </c>
      <c r="E861" s="2">
        <v>7</v>
      </c>
      <c r="F861" s="32">
        <v>1</v>
      </c>
      <c r="G861" s="17">
        <v>21.5</v>
      </c>
      <c r="H861" s="41">
        <f>(F861*G861*0.25)/1.055</f>
        <v>5.0947867298578204</v>
      </c>
      <c r="I861" s="34">
        <f t="shared" si="51"/>
        <v>19.565000000000001</v>
      </c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  <c r="BD861" s="23"/>
      <c r="BE861" s="23"/>
      <c r="BF861" s="23"/>
      <c r="BG861" s="23"/>
      <c r="BH861" s="23"/>
    </row>
    <row r="862" spans="1:60" s="2" customFormat="1" x14ac:dyDescent="0.25">
      <c r="A862" s="1" t="s">
        <v>1206</v>
      </c>
      <c r="B862" s="6" t="s">
        <v>3634</v>
      </c>
      <c r="C862" s="5" t="s">
        <v>3635</v>
      </c>
      <c r="D862" s="5" t="s">
        <v>458</v>
      </c>
      <c r="E862" s="5">
        <v>9</v>
      </c>
      <c r="F862" s="33">
        <v>1</v>
      </c>
      <c r="G862" s="37">
        <v>13.9</v>
      </c>
      <c r="H862" s="43"/>
      <c r="I862" s="34">
        <f t="shared" si="51"/>
        <v>12.649000000000001</v>
      </c>
      <c r="J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</row>
    <row r="863" spans="1:60" s="2" customFormat="1" x14ac:dyDescent="0.25">
      <c r="A863" s="3" t="s">
        <v>1206</v>
      </c>
      <c r="B863" s="4" t="s">
        <v>3944</v>
      </c>
      <c r="C863" s="2" t="s">
        <v>3943</v>
      </c>
      <c r="D863" s="2" t="s">
        <v>473</v>
      </c>
      <c r="E863" s="2">
        <v>6</v>
      </c>
      <c r="F863" s="32">
        <v>6</v>
      </c>
      <c r="G863" s="17">
        <v>4.9000000000000004</v>
      </c>
      <c r="H863" s="41">
        <f>(F863*G863*0.25)/1.055</f>
        <v>6.9668246445497637</v>
      </c>
      <c r="I863" s="34">
        <f t="shared" si="51"/>
        <v>26.754000000000001</v>
      </c>
      <c r="J863" s="5"/>
    </row>
    <row r="864" spans="1:60" s="23" customFormat="1" x14ac:dyDescent="0.25">
      <c r="A864" s="1" t="s">
        <v>1206</v>
      </c>
      <c r="B864" s="6" t="s">
        <v>3597</v>
      </c>
      <c r="C864" s="5" t="s">
        <v>3598</v>
      </c>
      <c r="D864" s="5" t="s">
        <v>425</v>
      </c>
      <c r="E864" s="5">
        <v>7</v>
      </c>
      <c r="F864" s="33">
        <v>1</v>
      </c>
      <c r="G864" s="37">
        <v>19.899999999999999</v>
      </c>
      <c r="H864" s="43">
        <f>(F864*G864*0.4)/1.055</f>
        <v>7.5450236966824651</v>
      </c>
      <c r="I864" s="34">
        <f t="shared" si="51"/>
        <v>18.108999999999998</v>
      </c>
      <c r="J864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</row>
    <row r="865" spans="1:60" s="2" customFormat="1" x14ac:dyDescent="0.25">
      <c r="A865" s="7" t="s">
        <v>1206</v>
      </c>
      <c r="B865" s="8" t="s">
        <v>3238</v>
      </c>
      <c r="C865" s="5" t="s">
        <v>3239</v>
      </c>
      <c r="D865" s="5" t="s">
        <v>425</v>
      </c>
      <c r="E865" s="5">
        <v>7</v>
      </c>
      <c r="F865" s="33">
        <v>3</v>
      </c>
      <c r="G865" s="37">
        <v>13</v>
      </c>
      <c r="H865" s="42">
        <f>(F865*G865*0.4)/1.055</f>
        <v>14.786729857819907</v>
      </c>
      <c r="I865" s="34">
        <f t="shared" si="51"/>
        <v>35.49</v>
      </c>
      <c r="J865" s="26"/>
      <c r="K865" s="5"/>
    </row>
    <row r="866" spans="1:60" s="2" customFormat="1" x14ac:dyDescent="0.25">
      <c r="A866" s="7" t="s">
        <v>1206</v>
      </c>
      <c r="B866" s="8" t="s">
        <v>3242</v>
      </c>
      <c r="C866" s="5" t="s">
        <v>3243</v>
      </c>
      <c r="D866" s="5" t="s">
        <v>425</v>
      </c>
      <c r="E866" s="5">
        <v>10</v>
      </c>
      <c r="F866" s="33">
        <v>7</v>
      </c>
      <c r="G866" s="37">
        <v>10.5</v>
      </c>
      <c r="H866" s="43">
        <f>(F866*G866*0.4)/1.055</f>
        <v>27.867298578199055</v>
      </c>
      <c r="I866" s="34">
        <f t="shared" si="51"/>
        <v>66.885000000000005</v>
      </c>
      <c r="J866" s="5"/>
    </row>
    <row r="867" spans="1:60" s="2" customFormat="1" x14ac:dyDescent="0.25">
      <c r="A867" s="1" t="s">
        <v>1206</v>
      </c>
      <c r="B867" s="6" t="s">
        <v>3636</v>
      </c>
      <c r="C867" s="5" t="s">
        <v>3637</v>
      </c>
      <c r="D867" s="5" t="s">
        <v>425</v>
      </c>
      <c r="E867" s="5">
        <v>2</v>
      </c>
      <c r="F867" s="33">
        <v>1</v>
      </c>
      <c r="G867" s="37">
        <v>13.9</v>
      </c>
      <c r="H867" s="43"/>
      <c r="I867" s="34">
        <f t="shared" si="51"/>
        <v>12.649000000000001</v>
      </c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23"/>
      <c r="AQ867" s="23"/>
      <c r="AR867" s="23"/>
      <c r="AS867" s="23"/>
      <c r="AT867" s="23"/>
      <c r="AU867" s="23"/>
      <c r="AV867" s="23"/>
      <c r="AW867" s="23"/>
      <c r="AX867" s="23"/>
      <c r="AY867" s="23"/>
      <c r="AZ867" s="23"/>
      <c r="BA867" s="23"/>
      <c r="BB867" s="23"/>
      <c r="BC867" s="23"/>
      <c r="BD867" s="23"/>
      <c r="BE867" s="23"/>
      <c r="BF867" s="23"/>
      <c r="BG867" s="23"/>
      <c r="BH867" s="23"/>
    </row>
    <row r="868" spans="1:60" s="2" customFormat="1" x14ac:dyDescent="0.25">
      <c r="A868" s="1" t="s">
        <v>1206</v>
      </c>
      <c r="B868" s="6" t="s">
        <v>3638</v>
      </c>
      <c r="C868" s="5" t="s">
        <v>2136</v>
      </c>
      <c r="D868" s="5" t="s">
        <v>425</v>
      </c>
      <c r="E868" s="5">
        <v>2</v>
      </c>
      <c r="F868" s="33">
        <v>1</v>
      </c>
      <c r="G868" s="37">
        <v>13.9</v>
      </c>
      <c r="H868" s="43"/>
      <c r="I868" s="34">
        <f t="shared" si="51"/>
        <v>12.649000000000001</v>
      </c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  <c r="AQ868" s="23"/>
      <c r="AR868" s="23"/>
      <c r="AS868" s="23"/>
      <c r="AT868" s="23"/>
      <c r="AU868" s="23"/>
      <c r="AV868" s="23"/>
      <c r="AW868" s="23"/>
      <c r="AX868" s="23"/>
      <c r="AY868" s="23"/>
      <c r="AZ868" s="23"/>
      <c r="BA868" s="23"/>
      <c r="BB868" s="23"/>
      <c r="BC868" s="23"/>
      <c r="BD868" s="23"/>
      <c r="BE868" s="23"/>
      <c r="BF868" s="23"/>
      <c r="BG868" s="23"/>
      <c r="BH868" s="23"/>
    </row>
    <row r="869" spans="1:60" s="2" customFormat="1" x14ac:dyDescent="0.25">
      <c r="A869" s="7" t="s">
        <v>1206</v>
      </c>
      <c r="B869" s="8" t="s">
        <v>3348</v>
      </c>
      <c r="C869" s="5" t="s">
        <v>3349</v>
      </c>
      <c r="D869" s="5" t="s">
        <v>425</v>
      </c>
      <c r="E869" s="5">
        <v>3</v>
      </c>
      <c r="F869" s="33">
        <v>1</v>
      </c>
      <c r="G869" s="37">
        <v>7.2</v>
      </c>
      <c r="H869" s="42"/>
      <c r="I869" s="34">
        <f t="shared" si="51"/>
        <v>6.5520000000000005</v>
      </c>
      <c r="J869" s="23"/>
    </row>
    <row r="870" spans="1:60" s="2" customFormat="1" x14ac:dyDescent="0.25">
      <c r="A870" s="3" t="s">
        <v>1206</v>
      </c>
      <c r="B870" s="4" t="s">
        <v>3933</v>
      </c>
      <c r="C870" s="2" t="s">
        <v>3934</v>
      </c>
      <c r="D870" s="2" t="s">
        <v>473</v>
      </c>
      <c r="E870" s="2">
        <v>7</v>
      </c>
      <c r="F870" s="32">
        <v>1</v>
      </c>
      <c r="G870" s="17">
        <v>5.4</v>
      </c>
      <c r="H870" s="41">
        <f>(F870*G870*0.25)/1.055</f>
        <v>1.2796208530805688</v>
      </c>
      <c r="I870" s="34">
        <f t="shared" si="51"/>
        <v>4.9140000000000006</v>
      </c>
      <c r="J870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  <c r="AQ870" s="23"/>
      <c r="AR870" s="23"/>
      <c r="AS870" s="23"/>
      <c r="AT870" s="23"/>
      <c r="AU870" s="23"/>
      <c r="AV870" s="23"/>
      <c r="AW870" s="23"/>
      <c r="AX870" s="23"/>
      <c r="AY870" s="23"/>
      <c r="AZ870" s="23"/>
      <c r="BA870" s="23"/>
      <c r="BB870" s="23"/>
      <c r="BC870" s="23"/>
      <c r="BD870" s="23"/>
      <c r="BE870" s="23"/>
      <c r="BF870" s="23"/>
      <c r="BG870" s="23"/>
      <c r="BH870" s="23"/>
    </row>
    <row r="871" spans="1:60" s="2" customFormat="1" x14ac:dyDescent="0.25">
      <c r="A871" s="1"/>
      <c r="B871" s="46" t="s">
        <v>3933</v>
      </c>
      <c r="C871"/>
      <c r="D871"/>
      <c r="E871"/>
      <c r="F871" s="34"/>
      <c r="G871" s="10"/>
      <c r="H871" s="43"/>
      <c r="I871" s="34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</row>
    <row r="872" spans="1:60" s="2" customFormat="1" x14ac:dyDescent="0.25">
      <c r="A872" s="7" t="s">
        <v>1206</v>
      </c>
      <c r="B872" s="8" t="s">
        <v>3630</v>
      </c>
      <c r="C872" s="5" t="s">
        <v>3631</v>
      </c>
      <c r="D872" s="5" t="s">
        <v>458</v>
      </c>
      <c r="E872" s="5">
        <v>6</v>
      </c>
      <c r="F872" s="33">
        <v>1</v>
      </c>
      <c r="G872" s="37">
        <v>9.9</v>
      </c>
      <c r="H872" s="43">
        <f>(F872*G872*0.4)/1.055</f>
        <v>3.7535545023696688</v>
      </c>
      <c r="I872" s="34">
        <f t="shared" ref="I872:I903" si="52">F872*G872*0.91</f>
        <v>9.0090000000000003</v>
      </c>
      <c r="J872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  <c r="AQ872" s="23"/>
      <c r="AR872" s="23"/>
      <c r="AS872" s="23"/>
      <c r="AT872" s="23"/>
      <c r="AU872" s="23"/>
      <c r="AV872" s="23"/>
      <c r="AW872" s="23"/>
      <c r="AX872" s="23"/>
      <c r="AY872" s="23"/>
      <c r="AZ872" s="23"/>
      <c r="BA872" s="23"/>
      <c r="BB872" s="23"/>
      <c r="BC872" s="23"/>
      <c r="BD872" s="23"/>
      <c r="BE872" s="23"/>
      <c r="BF872" s="23"/>
      <c r="BG872" s="23"/>
      <c r="BH872" s="23"/>
    </row>
    <row r="873" spans="1:60" s="2" customFormat="1" x14ac:dyDescent="0.25">
      <c r="A873" s="7" t="s">
        <v>1206</v>
      </c>
      <c r="B873" s="8" t="s">
        <v>3613</v>
      </c>
      <c r="C873" s="5" t="s">
        <v>3614</v>
      </c>
      <c r="D873" s="5" t="s">
        <v>2558</v>
      </c>
      <c r="E873" s="5">
        <v>6</v>
      </c>
      <c r="F873" s="33">
        <v>1</v>
      </c>
      <c r="G873" s="37">
        <v>12.9</v>
      </c>
      <c r="H873" s="43"/>
      <c r="I873" s="34">
        <f t="shared" si="52"/>
        <v>11.739000000000001</v>
      </c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  <c r="AQ873" s="23"/>
      <c r="AR873" s="23"/>
      <c r="AS873" s="23"/>
      <c r="AT873" s="23"/>
      <c r="AU873" s="23"/>
      <c r="AV873" s="23"/>
      <c r="AW873" s="23"/>
      <c r="AX873" s="23"/>
      <c r="AY873" s="23"/>
      <c r="AZ873" s="23"/>
      <c r="BA873" s="23"/>
      <c r="BB873" s="23"/>
      <c r="BC873" s="23"/>
      <c r="BD873" s="23"/>
      <c r="BE873" s="23"/>
      <c r="BF873" s="23"/>
      <c r="BG873" s="23"/>
      <c r="BH873" s="23"/>
    </row>
    <row r="874" spans="1:60" s="5" customFormat="1" x14ac:dyDescent="0.25">
      <c r="A874" s="1" t="s">
        <v>1206</v>
      </c>
      <c r="B874" s="6" t="s">
        <v>3632</v>
      </c>
      <c r="C874" s="5" t="s">
        <v>3633</v>
      </c>
      <c r="D874" s="5" t="s">
        <v>458</v>
      </c>
      <c r="E874" s="5">
        <v>7</v>
      </c>
      <c r="F874" s="33">
        <v>1</v>
      </c>
      <c r="G874" s="37">
        <v>9.9</v>
      </c>
      <c r="H874" s="43"/>
      <c r="I874" s="34">
        <f t="shared" si="52"/>
        <v>9.0090000000000003</v>
      </c>
      <c r="J874" s="26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</row>
    <row r="875" spans="1:60" s="5" customFormat="1" x14ac:dyDescent="0.25">
      <c r="A875" s="7" t="s">
        <v>1330</v>
      </c>
      <c r="B875" s="8" t="s">
        <v>338</v>
      </c>
      <c r="C875" s="5" t="s">
        <v>517</v>
      </c>
      <c r="D875" s="5" t="s">
        <v>458</v>
      </c>
      <c r="E875" s="5">
        <v>3</v>
      </c>
      <c r="F875" s="33">
        <v>1</v>
      </c>
      <c r="G875" s="37">
        <v>12.2</v>
      </c>
      <c r="H875" s="43">
        <f>(F875*G875*0.4)/1.055</f>
        <v>4.6255924170616112</v>
      </c>
      <c r="I875" s="34">
        <f t="shared" si="52"/>
        <v>11.102</v>
      </c>
      <c r="J875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</row>
    <row r="876" spans="1:60" s="5" customFormat="1" x14ac:dyDescent="0.25">
      <c r="A876" s="7" t="s">
        <v>1330</v>
      </c>
      <c r="B876" s="8" t="s">
        <v>1333</v>
      </c>
      <c r="C876" s="5" t="s">
        <v>1334</v>
      </c>
      <c r="D876" s="5" t="s">
        <v>458</v>
      </c>
      <c r="E876" s="5">
        <v>4</v>
      </c>
      <c r="F876" s="33">
        <v>1</v>
      </c>
      <c r="G876" s="37">
        <v>12.5</v>
      </c>
      <c r="H876" s="43">
        <f>(F876*G876*0.4)/1.055</f>
        <v>4.7393364928909953</v>
      </c>
      <c r="I876" s="34">
        <f t="shared" si="52"/>
        <v>11.375</v>
      </c>
      <c r="J876" s="2"/>
    </row>
    <row r="877" spans="1:60" s="5" customFormat="1" x14ac:dyDescent="0.25">
      <c r="A877" s="7" t="s">
        <v>1330</v>
      </c>
      <c r="B877" s="8" t="s">
        <v>238</v>
      </c>
      <c r="C877" s="5" t="s">
        <v>334</v>
      </c>
      <c r="D877" s="5" t="s">
        <v>458</v>
      </c>
      <c r="E877" s="5">
        <v>7</v>
      </c>
      <c r="F877" s="33">
        <v>1</v>
      </c>
      <c r="G877" s="37">
        <v>12</v>
      </c>
      <c r="H877" s="43">
        <f>(F877*G877*0.4)/1.055</f>
        <v>4.5497630331753562</v>
      </c>
      <c r="I877" s="34">
        <f t="shared" si="52"/>
        <v>10.92</v>
      </c>
      <c r="J877" s="2"/>
    </row>
    <row r="878" spans="1:60" s="5" customFormat="1" x14ac:dyDescent="0.25">
      <c r="A878" s="7" t="s">
        <v>1330</v>
      </c>
      <c r="B878" s="8" t="s">
        <v>1331</v>
      </c>
      <c r="C878" s="5" t="s">
        <v>1332</v>
      </c>
      <c r="D878" s="5" t="s">
        <v>458</v>
      </c>
      <c r="E878" s="5">
        <v>6</v>
      </c>
      <c r="F878" s="33">
        <v>1</v>
      </c>
      <c r="G878" s="37">
        <v>12.5</v>
      </c>
      <c r="H878" s="43">
        <f>(F878*G878*0.4)/1.055</f>
        <v>4.7393364928909953</v>
      </c>
      <c r="I878" s="34">
        <f t="shared" si="52"/>
        <v>11.375</v>
      </c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</row>
    <row r="879" spans="1:60" s="5" customFormat="1" x14ac:dyDescent="0.25">
      <c r="A879" s="7" t="s">
        <v>1330</v>
      </c>
      <c r="B879" s="8" t="s">
        <v>333</v>
      </c>
      <c r="C879" s="5" t="s">
        <v>536</v>
      </c>
      <c r="D879" s="5" t="s">
        <v>458</v>
      </c>
      <c r="E879" s="5">
        <v>6</v>
      </c>
      <c r="F879" s="33">
        <v>2</v>
      </c>
      <c r="G879" s="37">
        <v>12.5</v>
      </c>
      <c r="H879" s="43">
        <f>(F879*G879*0.4)/1.055</f>
        <v>9.4786729857819907</v>
      </c>
      <c r="I879" s="34">
        <f t="shared" si="52"/>
        <v>22.75</v>
      </c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</row>
    <row r="880" spans="1:60" s="5" customFormat="1" x14ac:dyDescent="0.25">
      <c r="A880" s="21" t="s">
        <v>1007</v>
      </c>
      <c r="B880" s="22" t="s">
        <v>3387</v>
      </c>
      <c r="C880" s="23" t="s">
        <v>3386</v>
      </c>
      <c r="D880" s="23" t="s">
        <v>473</v>
      </c>
      <c r="E880" s="23">
        <v>3</v>
      </c>
      <c r="F880" s="31">
        <v>1</v>
      </c>
      <c r="G880" s="30">
        <v>4.5</v>
      </c>
      <c r="H880" s="40">
        <f>(F880*0.25*G880)/1.055</f>
        <v>1.066350710900474</v>
      </c>
      <c r="I880" s="34">
        <f t="shared" si="52"/>
        <v>4.0949999999999998</v>
      </c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  <c r="AE880" s="26"/>
      <c r="AF880" s="26"/>
      <c r="AG880" s="26"/>
      <c r="AH880" s="26"/>
      <c r="AI880" s="26"/>
      <c r="AJ880" s="26"/>
      <c r="AK880" s="26"/>
      <c r="AL880" s="26"/>
      <c r="AM880" s="26"/>
      <c r="AN880" s="26"/>
      <c r="AO880" s="26"/>
      <c r="AP880" s="26"/>
      <c r="AQ880" s="26"/>
      <c r="AR880" s="26"/>
      <c r="AS880" s="26"/>
      <c r="AT880" s="26"/>
      <c r="AU880" s="26"/>
      <c r="AV880" s="26"/>
      <c r="AW880" s="26"/>
      <c r="AX880" s="26"/>
      <c r="AY880" s="26"/>
      <c r="AZ880" s="26"/>
      <c r="BA880" s="26"/>
      <c r="BB880" s="26"/>
      <c r="BC880" s="26"/>
      <c r="BD880" s="26"/>
      <c r="BE880" s="26"/>
      <c r="BF880" s="26"/>
      <c r="BG880" s="26"/>
      <c r="BH880" s="26"/>
    </row>
    <row r="881" spans="1:60" s="5" customFormat="1" x14ac:dyDescent="0.25">
      <c r="A881" s="21" t="s">
        <v>1007</v>
      </c>
      <c r="B881" s="22" t="s">
        <v>3382</v>
      </c>
      <c r="C881" s="23" t="s">
        <v>3383</v>
      </c>
      <c r="D881" s="23" t="s">
        <v>473</v>
      </c>
      <c r="E881" s="23">
        <v>3</v>
      </c>
      <c r="F881" s="31">
        <v>2</v>
      </c>
      <c r="G881" s="30">
        <v>4.5</v>
      </c>
      <c r="H881" s="40">
        <f>(F881*0.25*G881)/1.055</f>
        <v>2.1327014218009479</v>
      </c>
      <c r="I881" s="34">
        <f t="shared" si="52"/>
        <v>8.19</v>
      </c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  <c r="AI881" s="26"/>
      <c r="AJ881" s="26"/>
      <c r="AK881" s="26"/>
      <c r="AL881" s="26"/>
      <c r="AM881" s="26"/>
      <c r="AN881" s="26"/>
      <c r="AO881" s="26"/>
      <c r="AP881" s="26"/>
      <c r="AQ881" s="26"/>
      <c r="AR881" s="26"/>
      <c r="AS881" s="26"/>
      <c r="AT881" s="26"/>
      <c r="AU881" s="26"/>
      <c r="AV881" s="26"/>
      <c r="AW881" s="26"/>
      <c r="AX881" s="26"/>
      <c r="AY881" s="26"/>
      <c r="AZ881" s="26"/>
      <c r="BA881" s="26"/>
      <c r="BB881" s="26"/>
      <c r="BC881" s="26"/>
      <c r="BD881" s="26"/>
      <c r="BE881" s="26"/>
      <c r="BF881" s="26"/>
      <c r="BG881" s="26"/>
      <c r="BH881" s="26"/>
    </row>
    <row r="882" spans="1:60" s="5" customFormat="1" x14ac:dyDescent="0.25">
      <c r="A882" s="21" t="s">
        <v>1007</v>
      </c>
      <c r="B882" s="22" t="s">
        <v>3380</v>
      </c>
      <c r="C882" s="23" t="s">
        <v>3381</v>
      </c>
      <c r="D882" s="23" t="s">
        <v>473</v>
      </c>
      <c r="E882" s="23">
        <v>3</v>
      </c>
      <c r="F882" s="31">
        <v>1</v>
      </c>
      <c r="G882" s="30">
        <v>4.5</v>
      </c>
      <c r="H882" s="40">
        <f>(F882*0.25*G882)/1.055</f>
        <v>1.066350710900474</v>
      </c>
      <c r="I882" s="35">
        <f t="shared" si="52"/>
        <v>4.0949999999999998</v>
      </c>
      <c r="J882" s="24"/>
      <c r="K882" s="24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  <c r="AI882" s="26"/>
      <c r="AJ882" s="26"/>
      <c r="AK882" s="26"/>
      <c r="AL882" s="26"/>
      <c r="AM882" s="26"/>
      <c r="AN882" s="26"/>
      <c r="AO882" s="26"/>
      <c r="AP882" s="26"/>
      <c r="AQ882" s="26"/>
      <c r="AR882" s="26"/>
      <c r="AS882" s="26"/>
      <c r="AT882" s="26"/>
      <c r="AU882" s="26"/>
      <c r="AV882" s="26"/>
      <c r="AW882" s="26"/>
      <c r="AX882" s="26"/>
      <c r="AY882" s="26"/>
      <c r="AZ882" s="26"/>
      <c r="BA882" s="26"/>
      <c r="BB882" s="26"/>
      <c r="BC882" s="26"/>
      <c r="BD882" s="26"/>
      <c r="BE882" s="26"/>
      <c r="BF882" s="26"/>
      <c r="BG882" s="26"/>
      <c r="BH882" s="26"/>
    </row>
    <row r="883" spans="1:60" s="5" customFormat="1" x14ac:dyDescent="0.25">
      <c r="A883" s="21" t="s">
        <v>1007</v>
      </c>
      <c r="B883" s="22" t="s">
        <v>3384</v>
      </c>
      <c r="C883" s="23" t="s">
        <v>3385</v>
      </c>
      <c r="D883" s="23" t="s">
        <v>473</v>
      </c>
      <c r="E883" s="23">
        <v>3</v>
      </c>
      <c r="F883" s="31">
        <v>3</v>
      </c>
      <c r="G883" s="30">
        <v>4.5</v>
      </c>
      <c r="H883" s="40">
        <f>(F883*0.25*G883)/1.055</f>
        <v>3.1990521327014219</v>
      </c>
      <c r="I883" s="35">
        <f t="shared" si="52"/>
        <v>12.285</v>
      </c>
      <c r="J883" s="24"/>
      <c r="K883" s="24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  <c r="AF883" s="26"/>
      <c r="AG883" s="26"/>
      <c r="AH883" s="26"/>
      <c r="AI883" s="26"/>
      <c r="AJ883" s="26"/>
      <c r="AK883" s="26"/>
      <c r="AL883" s="26"/>
      <c r="AM883" s="26"/>
      <c r="AN883" s="26"/>
      <c r="AO883" s="26"/>
      <c r="AP883" s="26"/>
      <c r="AQ883" s="26"/>
      <c r="AR883" s="26"/>
      <c r="AS883" s="26"/>
      <c r="AT883" s="26"/>
      <c r="AU883" s="26"/>
      <c r="AV883" s="26"/>
      <c r="AW883" s="26"/>
      <c r="AX883" s="26"/>
      <c r="AY883" s="26"/>
      <c r="AZ883" s="26"/>
      <c r="BA883" s="26"/>
      <c r="BB883" s="26"/>
      <c r="BC883" s="26"/>
      <c r="BD883" s="26"/>
      <c r="BE883" s="26"/>
      <c r="BF883" s="26"/>
      <c r="BG883" s="26"/>
      <c r="BH883" s="26"/>
    </row>
    <row r="884" spans="1:60" s="5" customFormat="1" x14ac:dyDescent="0.25">
      <c r="A884" s="3" t="s">
        <v>1007</v>
      </c>
      <c r="B884" s="4" t="s">
        <v>45</v>
      </c>
      <c r="C884" s="2" t="s">
        <v>46</v>
      </c>
      <c r="D884" s="2" t="s">
        <v>473</v>
      </c>
      <c r="E884" s="2">
        <v>7</v>
      </c>
      <c r="F884" s="32">
        <v>1</v>
      </c>
      <c r="G884" s="17">
        <v>4.5</v>
      </c>
      <c r="H884" s="41">
        <f>(F884*0.5)/1.055</f>
        <v>0.47393364928909953</v>
      </c>
      <c r="I884" s="34">
        <f t="shared" si="52"/>
        <v>4.0949999999999998</v>
      </c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  <c r="AE884" s="26"/>
      <c r="AF884" s="26"/>
      <c r="AG884" s="26"/>
      <c r="AH884" s="26"/>
      <c r="AI884" s="26"/>
      <c r="AJ884" s="26"/>
      <c r="AK884" s="26"/>
      <c r="AL884" s="26"/>
      <c r="AM884" s="26"/>
      <c r="AN884" s="26"/>
      <c r="AO884" s="26"/>
      <c r="AP884" s="26"/>
      <c r="AQ884" s="26"/>
      <c r="AR884" s="26"/>
      <c r="AS884" s="26"/>
      <c r="AT884" s="26"/>
      <c r="AU884" s="26"/>
      <c r="AV884" s="26"/>
      <c r="AW884" s="26"/>
      <c r="AX884" s="26"/>
      <c r="AY884" s="26"/>
      <c r="AZ884" s="26"/>
      <c r="BA884" s="26"/>
      <c r="BB884" s="26"/>
      <c r="BC884" s="26"/>
      <c r="BD884" s="26"/>
      <c r="BE884" s="26"/>
      <c r="BF884" s="26"/>
      <c r="BG884" s="26"/>
      <c r="BH884" s="26"/>
    </row>
    <row r="885" spans="1:60" s="5" customFormat="1" x14ac:dyDescent="0.25">
      <c r="A885" s="3" t="s">
        <v>1007</v>
      </c>
      <c r="B885" s="4" t="s">
        <v>3366</v>
      </c>
      <c r="C885" s="2" t="s">
        <v>3367</v>
      </c>
      <c r="D885" s="2" t="s">
        <v>458</v>
      </c>
      <c r="E885" s="2">
        <v>9</v>
      </c>
      <c r="F885" s="32">
        <v>4</v>
      </c>
      <c r="G885" s="17">
        <v>13</v>
      </c>
      <c r="H885" s="41">
        <f>(F885*3)/1.055</f>
        <v>11.374407582938389</v>
      </c>
      <c r="I885" s="34">
        <f t="shared" si="52"/>
        <v>47.32</v>
      </c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/>
      <c r="AI885" s="26"/>
      <c r="AJ885" s="26"/>
      <c r="AK885" s="26"/>
      <c r="AL885" s="26"/>
      <c r="AM885" s="26"/>
      <c r="AN885" s="26"/>
      <c r="AO885" s="26"/>
      <c r="AP885" s="26"/>
      <c r="AQ885" s="26"/>
      <c r="AR885" s="26"/>
      <c r="AS885" s="26"/>
      <c r="AT885" s="26"/>
      <c r="AU885" s="26"/>
      <c r="AV885" s="26"/>
      <c r="AW885" s="26"/>
      <c r="AX885" s="26"/>
      <c r="AY885" s="26"/>
      <c r="AZ885" s="26"/>
      <c r="BA885" s="26"/>
      <c r="BB885" s="26"/>
      <c r="BC885" s="26"/>
      <c r="BD885" s="26"/>
      <c r="BE885" s="26"/>
      <c r="BF885" s="26"/>
      <c r="BG885" s="26"/>
      <c r="BH885" s="26"/>
    </row>
    <row r="886" spans="1:60" s="5" customFormat="1" x14ac:dyDescent="0.25">
      <c r="A886" s="7" t="s">
        <v>1007</v>
      </c>
      <c r="B886" s="8" t="s">
        <v>1881</v>
      </c>
      <c r="C886" s="5" t="s">
        <v>1882</v>
      </c>
      <c r="D886" s="5" t="s">
        <v>425</v>
      </c>
      <c r="E886" s="5">
        <v>5</v>
      </c>
      <c r="F886" s="33">
        <v>4</v>
      </c>
      <c r="G886" s="37">
        <v>17.899999999999999</v>
      </c>
      <c r="H886" s="42">
        <f>(F886*0.4*G886)/1.055</f>
        <v>27.146919431279624</v>
      </c>
      <c r="I886" s="34">
        <f t="shared" si="52"/>
        <v>65.155999999999992</v>
      </c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  <c r="AF886" s="26"/>
      <c r="AG886" s="26"/>
      <c r="AH886" s="26"/>
      <c r="AI886" s="26"/>
      <c r="AJ886" s="26"/>
      <c r="AK886" s="26"/>
      <c r="AL886" s="26"/>
      <c r="AM886" s="26"/>
      <c r="AN886" s="26"/>
      <c r="AO886" s="26"/>
      <c r="AP886" s="26"/>
      <c r="AQ886" s="26"/>
      <c r="AR886" s="26"/>
      <c r="AS886" s="26"/>
      <c r="AT886" s="26"/>
      <c r="AU886" s="26"/>
      <c r="AV886" s="26"/>
      <c r="AW886" s="26"/>
      <c r="AX886" s="26"/>
      <c r="AY886" s="26"/>
      <c r="AZ886" s="26"/>
      <c r="BA886" s="26"/>
      <c r="BB886" s="26"/>
      <c r="BC886" s="26"/>
      <c r="BD886" s="26"/>
      <c r="BE886" s="26"/>
      <c r="BF886" s="26"/>
      <c r="BG886" s="26"/>
      <c r="BH886" s="26"/>
    </row>
    <row r="887" spans="1:60" s="5" customFormat="1" x14ac:dyDescent="0.25">
      <c r="A887" s="7" t="s">
        <v>1007</v>
      </c>
      <c r="B887" s="8" t="s">
        <v>3368</v>
      </c>
      <c r="C887" s="5" t="s">
        <v>3369</v>
      </c>
      <c r="D887" s="5" t="s">
        <v>458</v>
      </c>
      <c r="E887" s="5">
        <v>6</v>
      </c>
      <c r="F887" s="33">
        <v>2</v>
      </c>
      <c r="G887" s="37">
        <v>16.899999999999999</v>
      </c>
      <c r="H887" s="42">
        <f>(F887*0.4*G887)/1.055</f>
        <v>12.815165876777252</v>
      </c>
      <c r="I887" s="34">
        <f t="shared" si="52"/>
        <v>30.757999999999999</v>
      </c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  <c r="AJ887" s="26"/>
      <c r="AK887" s="26"/>
      <c r="AL887" s="26"/>
      <c r="AM887" s="26"/>
      <c r="AN887" s="26"/>
      <c r="AO887" s="26"/>
      <c r="AP887" s="26"/>
      <c r="AQ887" s="26"/>
      <c r="AR887" s="26"/>
      <c r="AS887" s="26"/>
      <c r="AT887" s="26"/>
      <c r="AU887" s="26"/>
      <c r="AV887" s="26"/>
      <c r="AW887" s="26"/>
      <c r="AX887" s="26"/>
      <c r="AY887" s="26"/>
      <c r="AZ887" s="26"/>
      <c r="BA887" s="26"/>
      <c r="BB887" s="26"/>
      <c r="BC887" s="26"/>
      <c r="BD887" s="26"/>
      <c r="BE887" s="26"/>
      <c r="BF887" s="26"/>
      <c r="BG887" s="26"/>
      <c r="BH887" s="26"/>
    </row>
    <row r="888" spans="1:60" s="5" customFormat="1" x14ac:dyDescent="0.25">
      <c r="A888" s="3" t="s">
        <v>1007</v>
      </c>
      <c r="B888" s="4" t="s">
        <v>47</v>
      </c>
      <c r="C888" s="2" t="s">
        <v>48</v>
      </c>
      <c r="D888" s="2" t="s">
        <v>473</v>
      </c>
      <c r="E888" s="2">
        <v>7</v>
      </c>
      <c r="F888" s="32">
        <v>1</v>
      </c>
      <c r="G888" s="17">
        <v>4.5</v>
      </c>
      <c r="H888" s="41">
        <f>(F888*0.5)/1.055</f>
        <v>0.47393364928909953</v>
      </c>
      <c r="I888" s="34">
        <f t="shared" si="52"/>
        <v>4.0949999999999998</v>
      </c>
      <c r="J888" s="26"/>
      <c r="K888" s="26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</row>
    <row r="889" spans="1:60" s="5" customFormat="1" x14ac:dyDescent="0.25">
      <c r="A889" s="7" t="s">
        <v>1007</v>
      </c>
      <c r="B889" s="8" t="s">
        <v>3937</v>
      </c>
      <c r="C889" s="5" t="s">
        <v>3938</v>
      </c>
      <c r="D889" s="5" t="s">
        <v>776</v>
      </c>
      <c r="E889" s="5">
        <v>7</v>
      </c>
      <c r="F889" s="33">
        <v>4</v>
      </c>
      <c r="G889" s="37">
        <v>6.2</v>
      </c>
      <c r="H889" s="42">
        <f>(F889*0.4*G889)/1.055</f>
        <v>9.4028436018957375</v>
      </c>
      <c r="I889" s="34">
        <f t="shared" si="52"/>
        <v>22.568000000000001</v>
      </c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  <c r="AI889" s="26"/>
      <c r="AJ889" s="26"/>
      <c r="AK889" s="26"/>
      <c r="AL889" s="26"/>
      <c r="AM889" s="26"/>
      <c r="AN889" s="26"/>
      <c r="AO889" s="26"/>
      <c r="AP889" s="26"/>
      <c r="AQ889" s="26"/>
      <c r="AR889" s="26"/>
      <c r="AS889" s="26"/>
      <c r="AT889" s="26"/>
      <c r="AU889" s="26"/>
      <c r="AV889" s="26"/>
      <c r="AW889" s="26"/>
      <c r="AX889" s="26"/>
      <c r="AY889" s="26"/>
      <c r="AZ889" s="26"/>
      <c r="BA889" s="26"/>
      <c r="BB889" s="26"/>
      <c r="BC889" s="26"/>
      <c r="BD889" s="26"/>
      <c r="BE889" s="26"/>
      <c r="BF889" s="26"/>
      <c r="BG889" s="26"/>
      <c r="BH889" s="26"/>
    </row>
    <row r="890" spans="1:60" s="5" customFormat="1" x14ac:dyDescent="0.25">
      <c r="A890" s="7" t="s">
        <v>1007</v>
      </c>
      <c r="B890" s="8" t="s">
        <v>1842</v>
      </c>
      <c r="C890" s="5" t="s">
        <v>1843</v>
      </c>
      <c r="D890" s="5" t="s">
        <v>458</v>
      </c>
      <c r="E890" s="5">
        <v>7</v>
      </c>
      <c r="F890" s="33">
        <v>2</v>
      </c>
      <c r="G890" s="37">
        <v>8.5</v>
      </c>
      <c r="H890" s="42"/>
      <c r="I890" s="34">
        <f t="shared" si="52"/>
        <v>15.47</v>
      </c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/>
      <c r="AI890" s="26"/>
      <c r="AJ890" s="26"/>
      <c r="AK890" s="26"/>
      <c r="AL890" s="26"/>
      <c r="AM890" s="26"/>
      <c r="AN890" s="26"/>
      <c r="AO890" s="26"/>
      <c r="AP890" s="26"/>
      <c r="AQ890" s="26"/>
      <c r="AR890" s="26"/>
      <c r="AS890" s="26"/>
      <c r="AT890" s="26"/>
      <c r="AU890" s="26"/>
      <c r="AV890" s="26"/>
      <c r="AW890" s="26"/>
      <c r="AX890" s="26"/>
      <c r="AY890" s="26"/>
      <c r="AZ890" s="26"/>
      <c r="BA890" s="26"/>
      <c r="BB890" s="26"/>
      <c r="BC890" s="26"/>
      <c r="BD890" s="26"/>
      <c r="BE890" s="26"/>
      <c r="BF890" s="26"/>
      <c r="BG890" s="26"/>
      <c r="BH890" s="26"/>
    </row>
    <row r="891" spans="1:60" s="5" customFormat="1" x14ac:dyDescent="0.25">
      <c r="A891" s="21" t="s">
        <v>1007</v>
      </c>
      <c r="B891" s="22" t="s">
        <v>3939</v>
      </c>
      <c r="C891" s="23" t="s">
        <v>3940</v>
      </c>
      <c r="D891" s="23" t="s">
        <v>425</v>
      </c>
      <c r="E891" s="23">
        <v>5</v>
      </c>
      <c r="F891" s="31">
        <v>3</v>
      </c>
      <c r="G891" s="30">
        <v>6.2</v>
      </c>
      <c r="H891" s="40">
        <f>(F891*0.25*G891)/1.055</f>
        <v>4.407582938388626</v>
      </c>
      <c r="I891" s="35">
        <f t="shared" si="52"/>
        <v>16.926000000000002</v>
      </c>
      <c r="J891" s="24"/>
      <c r="K891" s="24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  <c r="AI891" s="26"/>
      <c r="AJ891" s="26"/>
      <c r="AK891" s="26"/>
      <c r="AL891" s="26"/>
      <c r="AM891" s="26"/>
      <c r="AN891" s="26"/>
      <c r="AO891" s="26"/>
      <c r="AP891" s="26"/>
      <c r="AQ891" s="26"/>
      <c r="AR891" s="26"/>
      <c r="AS891" s="26"/>
      <c r="AT891" s="26"/>
      <c r="AU891" s="26"/>
      <c r="AV891" s="26"/>
      <c r="AW891" s="26"/>
      <c r="AX891" s="26"/>
      <c r="AY891" s="26"/>
      <c r="AZ891" s="26"/>
      <c r="BA891" s="26"/>
      <c r="BB891" s="26"/>
      <c r="BC891" s="26"/>
      <c r="BD891" s="26"/>
      <c r="BE891" s="26"/>
      <c r="BF891" s="26"/>
      <c r="BG891" s="26"/>
      <c r="BH891" s="26"/>
    </row>
    <row r="892" spans="1:60" s="5" customFormat="1" x14ac:dyDescent="0.25">
      <c r="A892" s="7" t="s">
        <v>1007</v>
      </c>
      <c r="B892" s="8" t="s">
        <v>3875</v>
      </c>
      <c r="C892" s="5" t="s">
        <v>3874</v>
      </c>
      <c r="D892" s="5" t="s">
        <v>1889</v>
      </c>
      <c r="E892" s="5">
        <v>7</v>
      </c>
      <c r="F892" s="33">
        <v>4</v>
      </c>
      <c r="G892" s="37">
        <v>6.9</v>
      </c>
      <c r="H892" s="42">
        <f t="shared" ref="H892:H917" si="53">(F892*0.4*G892)/1.055</f>
        <v>10.464454976303319</v>
      </c>
      <c r="I892" s="34">
        <f t="shared" si="52"/>
        <v>25.116000000000003</v>
      </c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  <c r="AJ892" s="26"/>
      <c r="AK892" s="26"/>
      <c r="AL892" s="26"/>
      <c r="AM892" s="26"/>
      <c r="AN892" s="26"/>
      <c r="AO892" s="26"/>
      <c r="AP892" s="26"/>
      <c r="AQ892" s="26"/>
      <c r="AR892" s="26"/>
      <c r="AS892" s="26"/>
      <c r="AT892" s="26"/>
      <c r="AU892" s="26"/>
      <c r="AV892" s="26"/>
      <c r="AW892" s="26"/>
      <c r="AX892" s="26"/>
      <c r="AY892" s="26"/>
      <c r="AZ892" s="26"/>
      <c r="BA892" s="26"/>
      <c r="BB892" s="26"/>
      <c r="BC892" s="26"/>
      <c r="BD892" s="26"/>
      <c r="BE892" s="26"/>
      <c r="BF892" s="26"/>
      <c r="BG892" s="26"/>
      <c r="BH892" s="26"/>
    </row>
    <row r="893" spans="1:60" s="2" customFormat="1" x14ac:dyDescent="0.25">
      <c r="A893" s="7" t="s">
        <v>1007</v>
      </c>
      <c r="B893" s="8" t="s">
        <v>1893</v>
      </c>
      <c r="C893" s="5" t="s">
        <v>1894</v>
      </c>
      <c r="D893" s="5" t="s">
        <v>425</v>
      </c>
      <c r="E893" s="5">
        <v>5</v>
      </c>
      <c r="F893" s="33">
        <v>1</v>
      </c>
      <c r="G893" s="37">
        <v>7.9</v>
      </c>
      <c r="H893" s="42">
        <f t="shared" si="53"/>
        <v>2.9952606635071093</v>
      </c>
      <c r="I893" s="34">
        <f t="shared" si="52"/>
        <v>7.1890000000000009</v>
      </c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  <c r="AJ893" s="26"/>
      <c r="AK893" s="26"/>
      <c r="AL893" s="26"/>
      <c r="AM893" s="26"/>
      <c r="AN893" s="26"/>
      <c r="AO893" s="26"/>
      <c r="AP893" s="26"/>
      <c r="AQ893" s="26"/>
      <c r="AR893" s="26"/>
      <c r="AS893" s="26"/>
      <c r="AT893" s="26"/>
      <c r="AU893" s="26"/>
      <c r="AV893" s="26"/>
      <c r="AW893" s="26"/>
      <c r="AX893" s="26"/>
      <c r="AY893" s="26"/>
      <c r="AZ893" s="26"/>
      <c r="BA893" s="26"/>
      <c r="BB893" s="26"/>
      <c r="BC893" s="26"/>
      <c r="BD893" s="26"/>
      <c r="BE893" s="26"/>
      <c r="BF893" s="26"/>
      <c r="BG893" s="26"/>
      <c r="BH893" s="26"/>
    </row>
    <row r="894" spans="1:60" s="2" customFormat="1" x14ac:dyDescent="0.25">
      <c r="A894" s="7" t="s">
        <v>1007</v>
      </c>
      <c r="B894" s="8" t="s">
        <v>1891</v>
      </c>
      <c r="C894" s="5" t="s">
        <v>1892</v>
      </c>
      <c r="D894" s="5" t="s">
        <v>776</v>
      </c>
      <c r="E894" s="5">
        <v>6</v>
      </c>
      <c r="F894" s="33">
        <v>3</v>
      </c>
      <c r="G894" s="37">
        <v>6.9</v>
      </c>
      <c r="H894" s="42">
        <f t="shared" si="53"/>
        <v>7.8483412322274893</v>
      </c>
      <c r="I894" s="34">
        <f t="shared" si="52"/>
        <v>18.837000000000003</v>
      </c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  <c r="AI894" s="26"/>
      <c r="AJ894" s="26"/>
      <c r="AK894" s="26"/>
      <c r="AL894" s="26"/>
      <c r="AM894" s="26"/>
      <c r="AN894" s="26"/>
      <c r="AO894" s="26"/>
      <c r="AP894" s="26"/>
      <c r="AQ894" s="26"/>
      <c r="AR894" s="26"/>
      <c r="AS894" s="26"/>
      <c r="AT894" s="26"/>
      <c r="AU894" s="26"/>
      <c r="AV894" s="26"/>
      <c r="AW894" s="26"/>
      <c r="AX894" s="26"/>
      <c r="AY894" s="26"/>
      <c r="AZ894" s="26"/>
      <c r="BA894" s="26"/>
      <c r="BB894" s="26"/>
      <c r="BC894" s="26"/>
      <c r="BD894" s="26"/>
      <c r="BE894" s="26"/>
      <c r="BF894" s="26"/>
      <c r="BG894" s="26"/>
      <c r="BH894" s="26"/>
    </row>
    <row r="895" spans="1:60" s="2" customFormat="1" x14ac:dyDescent="0.25">
      <c r="A895" s="7" t="s">
        <v>1007</v>
      </c>
      <c r="B895" s="8" t="s">
        <v>3854</v>
      </c>
      <c r="C895" s="5" t="s">
        <v>3855</v>
      </c>
      <c r="D895" s="5" t="s">
        <v>1889</v>
      </c>
      <c r="E895" s="5">
        <v>7</v>
      </c>
      <c r="F895" s="33">
        <v>1</v>
      </c>
      <c r="G895" s="37">
        <v>6.9</v>
      </c>
      <c r="H895" s="42">
        <f t="shared" si="53"/>
        <v>2.6161137440758298</v>
      </c>
      <c r="I895" s="34">
        <f t="shared" si="52"/>
        <v>6.2790000000000008</v>
      </c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  <c r="AI895" s="26"/>
      <c r="AJ895" s="26"/>
      <c r="AK895" s="26"/>
      <c r="AL895" s="26"/>
      <c r="AM895" s="26"/>
      <c r="AN895" s="26"/>
      <c r="AO895" s="26"/>
      <c r="AP895" s="26"/>
      <c r="AQ895" s="26"/>
      <c r="AR895" s="26"/>
      <c r="AS895" s="26"/>
      <c r="AT895" s="26"/>
      <c r="AU895" s="26"/>
      <c r="AV895" s="26"/>
      <c r="AW895" s="26"/>
      <c r="AX895" s="26"/>
      <c r="AY895" s="26"/>
      <c r="AZ895" s="26"/>
      <c r="BA895" s="26"/>
      <c r="BB895" s="26"/>
      <c r="BC895" s="26"/>
      <c r="BD895" s="26"/>
      <c r="BE895" s="26"/>
      <c r="BF895" s="26"/>
      <c r="BG895" s="26"/>
      <c r="BH895" s="26"/>
    </row>
    <row r="896" spans="1:60" s="2" customFormat="1" x14ac:dyDescent="0.25">
      <c r="A896" s="7" t="s">
        <v>1007</v>
      </c>
      <c r="B896" s="8" t="s">
        <v>3856</v>
      </c>
      <c r="C896" s="5" t="s">
        <v>3857</v>
      </c>
      <c r="D896" s="5" t="s">
        <v>1889</v>
      </c>
      <c r="E896" s="5">
        <v>7</v>
      </c>
      <c r="F896" s="33">
        <v>3</v>
      </c>
      <c r="G896" s="37">
        <v>6.9</v>
      </c>
      <c r="H896" s="42">
        <f t="shared" si="53"/>
        <v>7.8483412322274893</v>
      </c>
      <c r="I896" s="35">
        <f t="shared" si="52"/>
        <v>18.837000000000003</v>
      </c>
      <c r="J896" s="24"/>
      <c r="K896" s="24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  <c r="AI896" s="26"/>
      <c r="AJ896" s="26"/>
      <c r="AK896" s="26"/>
      <c r="AL896" s="26"/>
      <c r="AM896" s="26"/>
      <c r="AN896" s="26"/>
      <c r="AO896" s="26"/>
      <c r="AP896" s="26"/>
      <c r="AQ896" s="26"/>
      <c r="AR896" s="26"/>
      <c r="AS896" s="26"/>
      <c r="AT896" s="26"/>
      <c r="AU896" s="26"/>
      <c r="AV896" s="26"/>
      <c r="AW896" s="26"/>
      <c r="AX896" s="26"/>
      <c r="AY896" s="26"/>
      <c r="AZ896" s="26"/>
      <c r="BA896" s="26"/>
      <c r="BB896" s="26"/>
      <c r="BC896" s="26"/>
      <c r="BD896" s="26"/>
      <c r="BE896" s="26"/>
      <c r="BF896" s="26"/>
      <c r="BG896" s="26"/>
      <c r="BH896" s="26"/>
    </row>
    <row r="897" spans="1:60" s="2" customFormat="1" x14ac:dyDescent="0.25">
      <c r="A897" s="7" t="s">
        <v>1007</v>
      </c>
      <c r="B897" s="8" t="s">
        <v>3887</v>
      </c>
      <c r="C897" s="5" t="s">
        <v>3886</v>
      </c>
      <c r="D897" s="5" t="s">
        <v>1889</v>
      </c>
      <c r="E897" s="5">
        <v>7</v>
      </c>
      <c r="F897" s="33">
        <v>1</v>
      </c>
      <c r="G897" s="37">
        <v>6.9</v>
      </c>
      <c r="H897" s="42">
        <f t="shared" si="53"/>
        <v>2.6161137440758298</v>
      </c>
      <c r="I897" s="34">
        <f t="shared" si="52"/>
        <v>6.2790000000000008</v>
      </c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  <c r="AI897" s="26"/>
      <c r="AJ897" s="26"/>
      <c r="AK897" s="26"/>
      <c r="AL897" s="26"/>
      <c r="AM897" s="26"/>
      <c r="AN897" s="26"/>
      <c r="AO897" s="26"/>
      <c r="AP897" s="26"/>
      <c r="AQ897" s="26"/>
      <c r="AR897" s="26"/>
      <c r="AS897" s="26"/>
      <c r="AT897" s="26"/>
      <c r="AU897" s="26"/>
      <c r="AV897" s="26"/>
      <c r="AW897" s="26"/>
      <c r="AX897" s="26"/>
      <c r="AY897" s="26"/>
      <c r="AZ897" s="26"/>
      <c r="BA897" s="26"/>
      <c r="BB897" s="26"/>
      <c r="BC897" s="26"/>
      <c r="BD897" s="26"/>
      <c r="BE897" s="26"/>
      <c r="BF897" s="26"/>
      <c r="BG897" s="26"/>
      <c r="BH897" s="26"/>
    </row>
    <row r="898" spans="1:60" s="2" customFormat="1" x14ac:dyDescent="0.25">
      <c r="A898" s="7" t="s">
        <v>1007</v>
      </c>
      <c r="B898" s="8" t="s">
        <v>3884</v>
      </c>
      <c r="C898" s="5" t="s">
        <v>3885</v>
      </c>
      <c r="D898" s="5" t="s">
        <v>1889</v>
      </c>
      <c r="E898" s="5">
        <v>7</v>
      </c>
      <c r="F898" s="33">
        <v>4</v>
      </c>
      <c r="G898" s="37">
        <v>6.9</v>
      </c>
      <c r="H898" s="42">
        <f t="shared" si="53"/>
        <v>10.464454976303319</v>
      </c>
      <c r="I898" s="34">
        <f t="shared" si="52"/>
        <v>25.116000000000003</v>
      </c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  <c r="AI898" s="26"/>
      <c r="AJ898" s="26"/>
      <c r="AK898" s="26"/>
      <c r="AL898" s="26"/>
      <c r="AM898" s="26"/>
      <c r="AN898" s="26"/>
      <c r="AO898" s="26"/>
      <c r="AP898" s="26"/>
      <c r="AQ898" s="26"/>
      <c r="AR898" s="26"/>
      <c r="AS898" s="26"/>
      <c r="AT898" s="26"/>
      <c r="AU898" s="26"/>
      <c r="AV898" s="26"/>
      <c r="AW898" s="26"/>
      <c r="AX898" s="26"/>
      <c r="AY898" s="26"/>
      <c r="AZ898" s="26"/>
      <c r="BA898" s="26"/>
      <c r="BB898" s="26"/>
      <c r="BC898" s="26"/>
      <c r="BD898" s="26"/>
      <c r="BE898" s="26"/>
      <c r="BF898" s="26"/>
      <c r="BG898" s="26"/>
      <c r="BH898" s="26"/>
    </row>
    <row r="899" spans="1:60" s="2" customFormat="1" x14ac:dyDescent="0.25">
      <c r="A899" s="7" t="s">
        <v>1007</v>
      </c>
      <c r="B899" s="8" t="s">
        <v>3877</v>
      </c>
      <c r="C899" s="5" t="s">
        <v>3876</v>
      </c>
      <c r="D899" s="5" t="s">
        <v>1889</v>
      </c>
      <c r="E899" s="5">
        <v>7</v>
      </c>
      <c r="F899" s="33">
        <v>2</v>
      </c>
      <c r="G899" s="37">
        <v>6.9</v>
      </c>
      <c r="H899" s="42">
        <f t="shared" si="53"/>
        <v>5.2322274881516595</v>
      </c>
      <c r="I899" s="34">
        <f t="shared" si="52"/>
        <v>12.558000000000002</v>
      </c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  <c r="AJ899" s="26"/>
      <c r="AK899" s="26"/>
      <c r="AL899" s="26"/>
      <c r="AM899" s="26"/>
      <c r="AN899" s="26"/>
      <c r="AO899" s="26"/>
      <c r="AP899" s="26"/>
      <c r="AQ899" s="26"/>
      <c r="AR899" s="26"/>
      <c r="AS899" s="26"/>
      <c r="AT899" s="26"/>
      <c r="AU899" s="26"/>
      <c r="AV899" s="26"/>
      <c r="AW899" s="26"/>
      <c r="AX899" s="26"/>
      <c r="AY899" s="26"/>
      <c r="AZ899" s="26"/>
      <c r="BA899" s="26"/>
      <c r="BB899" s="26"/>
      <c r="BC899" s="26"/>
      <c r="BD899" s="26"/>
      <c r="BE899" s="26"/>
      <c r="BF899" s="26"/>
      <c r="BG899" s="26"/>
      <c r="BH899" s="26"/>
    </row>
    <row r="900" spans="1:60" s="2" customFormat="1" x14ac:dyDescent="0.25">
      <c r="A900" s="7" t="s">
        <v>1007</v>
      </c>
      <c r="B900" s="8" t="s">
        <v>3873</v>
      </c>
      <c r="C900" s="5" t="s">
        <v>3872</v>
      </c>
      <c r="D900" s="5" t="s">
        <v>1889</v>
      </c>
      <c r="E900" s="5">
        <v>7</v>
      </c>
      <c r="F900" s="33">
        <v>1</v>
      </c>
      <c r="G900" s="37">
        <v>6.9</v>
      </c>
      <c r="H900" s="42">
        <f t="shared" si="53"/>
        <v>2.6161137440758298</v>
      </c>
      <c r="I900" s="34">
        <f t="shared" si="52"/>
        <v>6.2790000000000008</v>
      </c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  <c r="AE900" s="26"/>
      <c r="AF900" s="26"/>
      <c r="AG900" s="26"/>
      <c r="AH900" s="26"/>
      <c r="AI900" s="26"/>
      <c r="AJ900" s="26"/>
      <c r="AK900" s="26"/>
      <c r="AL900" s="26"/>
      <c r="AM900" s="26"/>
      <c r="AN900" s="26"/>
      <c r="AO900" s="26"/>
      <c r="AP900" s="26"/>
      <c r="AQ900" s="26"/>
      <c r="AR900" s="26"/>
      <c r="AS900" s="26"/>
      <c r="AT900" s="26"/>
      <c r="AU900" s="26"/>
      <c r="AV900" s="26"/>
      <c r="AW900" s="26"/>
      <c r="AX900" s="26"/>
      <c r="AY900" s="26"/>
      <c r="AZ900" s="26"/>
      <c r="BA900" s="26"/>
      <c r="BB900" s="26"/>
      <c r="BC900" s="26"/>
      <c r="BD900" s="26"/>
      <c r="BE900" s="26"/>
      <c r="BF900" s="26"/>
      <c r="BG900" s="26"/>
      <c r="BH900" s="26"/>
    </row>
    <row r="901" spans="1:60" s="2" customFormat="1" x14ac:dyDescent="0.25">
      <c r="A901" s="7" t="s">
        <v>1007</v>
      </c>
      <c r="B901" s="8" t="s">
        <v>3900</v>
      </c>
      <c r="C901" s="5" t="s">
        <v>3901</v>
      </c>
      <c r="D901" s="5" t="s">
        <v>1889</v>
      </c>
      <c r="E901" s="5">
        <v>7</v>
      </c>
      <c r="F901" s="33">
        <v>1</v>
      </c>
      <c r="G901" s="37">
        <v>6.9</v>
      </c>
      <c r="H901" s="42">
        <f t="shared" si="53"/>
        <v>2.6161137440758298</v>
      </c>
      <c r="I901" s="34">
        <f t="shared" si="52"/>
        <v>6.2790000000000008</v>
      </c>
      <c r="J901" s="26"/>
      <c r="K901" s="26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  <c r="AE901" s="24"/>
      <c r="AF901" s="24"/>
      <c r="AG901" s="24"/>
      <c r="AH901" s="24"/>
      <c r="AI901" s="24"/>
      <c r="AJ901" s="24"/>
      <c r="AK901" s="24"/>
      <c r="AL901" s="24"/>
      <c r="AM901" s="24"/>
      <c r="AN901" s="24"/>
      <c r="AO901" s="24"/>
      <c r="AP901" s="24"/>
      <c r="AQ901" s="24"/>
      <c r="AR901" s="24"/>
      <c r="AS901" s="24"/>
      <c r="AT901" s="24"/>
      <c r="AU901" s="24"/>
      <c r="AV901" s="24"/>
      <c r="AW901" s="24"/>
      <c r="AX901" s="24"/>
      <c r="AY901" s="24"/>
      <c r="AZ901" s="24"/>
      <c r="BA901" s="24"/>
      <c r="BB901" s="24"/>
      <c r="BC901" s="24"/>
      <c r="BD901" s="24"/>
      <c r="BE901" s="24"/>
      <c r="BF901" s="24"/>
      <c r="BG901" s="24"/>
      <c r="BH901" s="24"/>
    </row>
    <row r="902" spans="1:60" s="2" customFormat="1" x14ac:dyDescent="0.25">
      <c r="A902" s="7" t="s">
        <v>1007</v>
      </c>
      <c r="B902" s="8" t="s">
        <v>3862</v>
      </c>
      <c r="C902" s="5" t="s">
        <v>3863</v>
      </c>
      <c r="D902" s="5" t="s">
        <v>1889</v>
      </c>
      <c r="E902" s="5">
        <v>7</v>
      </c>
      <c r="F902" s="33">
        <v>3</v>
      </c>
      <c r="G902" s="37">
        <v>6.9</v>
      </c>
      <c r="H902" s="42">
        <f t="shared" si="53"/>
        <v>7.8483412322274893</v>
      </c>
      <c r="I902" s="34">
        <f t="shared" si="52"/>
        <v>18.837000000000003</v>
      </c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  <c r="AI902" s="26"/>
      <c r="AJ902" s="26"/>
      <c r="AK902" s="26"/>
      <c r="AL902" s="26"/>
      <c r="AM902" s="26"/>
      <c r="AN902" s="26"/>
      <c r="AO902" s="26"/>
      <c r="AP902" s="26"/>
      <c r="AQ902" s="26"/>
      <c r="AR902" s="26"/>
      <c r="AS902" s="26"/>
      <c r="AT902" s="26"/>
      <c r="AU902" s="26"/>
      <c r="AV902" s="26"/>
      <c r="AW902" s="26"/>
      <c r="AX902" s="26"/>
      <c r="AY902" s="26"/>
      <c r="AZ902" s="26"/>
      <c r="BA902" s="26"/>
      <c r="BB902" s="26"/>
      <c r="BC902" s="26"/>
      <c r="BD902" s="26"/>
      <c r="BE902" s="26"/>
      <c r="BF902" s="26"/>
      <c r="BG902" s="26"/>
      <c r="BH902" s="26"/>
    </row>
    <row r="903" spans="1:60" s="2" customFormat="1" x14ac:dyDescent="0.25">
      <c r="A903" s="7" t="s">
        <v>1007</v>
      </c>
      <c r="B903" s="8" t="s">
        <v>3866</v>
      </c>
      <c r="C903" s="5" t="s">
        <v>3867</v>
      </c>
      <c r="D903" s="5" t="s">
        <v>1889</v>
      </c>
      <c r="E903" s="5">
        <v>7</v>
      </c>
      <c r="F903" s="33">
        <v>1</v>
      </c>
      <c r="G903" s="37">
        <v>6.9</v>
      </c>
      <c r="H903" s="42">
        <f t="shared" si="53"/>
        <v>2.6161137440758298</v>
      </c>
      <c r="I903" s="34">
        <f t="shared" si="52"/>
        <v>6.2790000000000008</v>
      </c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  <c r="AI903" s="26"/>
      <c r="AJ903" s="26"/>
      <c r="AK903" s="26"/>
      <c r="AL903" s="26"/>
      <c r="AM903" s="26"/>
      <c r="AN903" s="26"/>
      <c r="AO903" s="26"/>
      <c r="AP903" s="26"/>
      <c r="AQ903" s="26"/>
      <c r="AR903" s="26"/>
      <c r="AS903" s="26"/>
      <c r="AT903" s="26"/>
      <c r="AU903" s="26"/>
      <c r="AV903" s="26"/>
      <c r="AW903" s="26"/>
      <c r="AX903" s="26"/>
      <c r="AY903" s="26"/>
      <c r="AZ903" s="26"/>
      <c r="BA903" s="26"/>
      <c r="BB903" s="26"/>
      <c r="BC903" s="26"/>
      <c r="BD903" s="26"/>
      <c r="BE903" s="26"/>
      <c r="BF903" s="26"/>
      <c r="BG903" s="26"/>
      <c r="BH903" s="26"/>
    </row>
    <row r="904" spans="1:60" s="2" customFormat="1" x14ac:dyDescent="0.25">
      <c r="A904" s="7" t="s">
        <v>1007</v>
      </c>
      <c r="B904" s="8" t="s">
        <v>3902</v>
      </c>
      <c r="C904" s="5" t="s">
        <v>3903</v>
      </c>
      <c r="D904" s="5" t="s">
        <v>1889</v>
      </c>
      <c r="E904" s="5">
        <v>7</v>
      </c>
      <c r="F904" s="33">
        <v>1</v>
      </c>
      <c r="G904" s="37">
        <v>6.9</v>
      </c>
      <c r="H904" s="42">
        <f t="shared" si="53"/>
        <v>2.6161137440758298</v>
      </c>
      <c r="I904" s="34">
        <f t="shared" ref="I904:I935" si="54">F904*G904*0.91</f>
        <v>6.2790000000000008</v>
      </c>
      <c r="J904" s="26"/>
      <c r="K904" s="26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</row>
    <row r="905" spans="1:60" s="2" customFormat="1" x14ac:dyDescent="0.25">
      <c r="A905" s="7" t="s">
        <v>1007</v>
      </c>
      <c r="B905" s="8" t="s">
        <v>3882</v>
      </c>
      <c r="C905" s="5" t="s">
        <v>3883</v>
      </c>
      <c r="D905" s="5" t="s">
        <v>1889</v>
      </c>
      <c r="E905" s="5">
        <v>7</v>
      </c>
      <c r="F905" s="33">
        <v>2</v>
      </c>
      <c r="G905" s="37">
        <v>6.9</v>
      </c>
      <c r="H905" s="42">
        <f t="shared" si="53"/>
        <v>5.2322274881516595</v>
      </c>
      <c r="I905" s="34">
        <f t="shared" si="54"/>
        <v>12.558000000000002</v>
      </c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  <c r="AI905" s="26"/>
      <c r="AJ905" s="26"/>
      <c r="AK905" s="26"/>
      <c r="AL905" s="26"/>
      <c r="AM905" s="26"/>
      <c r="AN905" s="26"/>
      <c r="AO905" s="26"/>
      <c r="AP905" s="26"/>
      <c r="AQ905" s="26"/>
      <c r="AR905" s="26"/>
      <c r="AS905" s="26"/>
      <c r="AT905" s="26"/>
      <c r="AU905" s="26"/>
      <c r="AV905" s="26"/>
      <c r="AW905" s="26"/>
      <c r="AX905" s="26"/>
      <c r="AY905" s="26"/>
      <c r="AZ905" s="26"/>
      <c r="BA905" s="26"/>
      <c r="BB905" s="26"/>
      <c r="BC905" s="26"/>
      <c r="BD905" s="26"/>
      <c r="BE905" s="26"/>
      <c r="BF905" s="26"/>
      <c r="BG905" s="26"/>
      <c r="BH905" s="26"/>
    </row>
    <row r="906" spans="1:60" s="2" customFormat="1" x14ac:dyDescent="0.25">
      <c r="A906" s="7" t="s">
        <v>1007</v>
      </c>
      <c r="B906" s="8" t="s">
        <v>3891</v>
      </c>
      <c r="C906" s="5" t="s">
        <v>3890</v>
      </c>
      <c r="D906" s="5" t="s">
        <v>1889</v>
      </c>
      <c r="E906" s="5">
        <v>7</v>
      </c>
      <c r="F906" s="33">
        <v>3</v>
      </c>
      <c r="G906" s="37">
        <v>6.9</v>
      </c>
      <c r="H906" s="42">
        <f t="shared" si="53"/>
        <v>7.8483412322274893</v>
      </c>
      <c r="I906" s="34">
        <f t="shared" si="54"/>
        <v>18.837000000000003</v>
      </c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  <c r="AE906" s="26"/>
      <c r="AF906" s="26"/>
      <c r="AG906" s="26"/>
      <c r="AH906" s="26"/>
      <c r="AI906" s="26"/>
      <c r="AJ906" s="26"/>
      <c r="AK906" s="26"/>
      <c r="AL906" s="26"/>
      <c r="AM906" s="26"/>
      <c r="AN906" s="26"/>
      <c r="AO906" s="26"/>
      <c r="AP906" s="26"/>
      <c r="AQ906" s="26"/>
      <c r="AR906" s="26"/>
      <c r="AS906" s="26"/>
      <c r="AT906" s="26"/>
      <c r="AU906" s="26"/>
      <c r="AV906" s="26"/>
      <c r="AW906" s="26"/>
      <c r="AX906" s="26"/>
      <c r="AY906" s="26"/>
      <c r="AZ906" s="26"/>
      <c r="BA906" s="26"/>
      <c r="BB906" s="26"/>
      <c r="BC906" s="26"/>
      <c r="BD906" s="26"/>
      <c r="BE906" s="26"/>
      <c r="BF906" s="26"/>
      <c r="BG906" s="26"/>
      <c r="BH906" s="26"/>
    </row>
    <row r="907" spans="1:60" s="2" customFormat="1" x14ac:dyDescent="0.25">
      <c r="A907" s="7" t="s">
        <v>1007</v>
      </c>
      <c r="B907" s="8" t="s">
        <v>3881</v>
      </c>
      <c r="C907" s="5" t="s">
        <v>3880</v>
      </c>
      <c r="D907" s="5" t="s">
        <v>1889</v>
      </c>
      <c r="E907" s="5">
        <v>7</v>
      </c>
      <c r="F907" s="33">
        <v>3</v>
      </c>
      <c r="G907" s="37">
        <v>6.9</v>
      </c>
      <c r="H907" s="42">
        <f t="shared" si="53"/>
        <v>7.8483412322274893</v>
      </c>
      <c r="I907" s="35">
        <f t="shared" si="54"/>
        <v>18.837000000000003</v>
      </c>
      <c r="J907" s="24"/>
      <c r="K907" s="24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  <c r="AE907" s="26"/>
      <c r="AF907" s="26"/>
      <c r="AG907" s="26"/>
      <c r="AH907" s="26"/>
      <c r="AI907" s="26"/>
      <c r="AJ907" s="26"/>
      <c r="AK907" s="26"/>
      <c r="AL907" s="26"/>
      <c r="AM907" s="26"/>
      <c r="AN907" s="26"/>
      <c r="AO907" s="26"/>
      <c r="AP907" s="26"/>
      <c r="AQ907" s="26"/>
      <c r="AR907" s="26"/>
      <c r="AS907" s="26"/>
      <c r="AT907" s="26"/>
      <c r="AU907" s="26"/>
      <c r="AV907" s="26"/>
      <c r="AW907" s="26"/>
      <c r="AX907" s="26"/>
      <c r="AY907" s="26"/>
      <c r="AZ907" s="26"/>
      <c r="BA907" s="26"/>
      <c r="BB907" s="26"/>
      <c r="BC907" s="26"/>
      <c r="BD907" s="26"/>
      <c r="BE907" s="26"/>
      <c r="BF907" s="26"/>
      <c r="BG907" s="26"/>
      <c r="BH907" s="26"/>
    </row>
    <row r="908" spans="1:60" s="2" customFormat="1" x14ac:dyDescent="0.25">
      <c r="A908" s="7" t="s">
        <v>1007</v>
      </c>
      <c r="B908" s="8" t="s">
        <v>3868</v>
      </c>
      <c r="C908" s="5" t="s">
        <v>3869</v>
      </c>
      <c r="D908" s="5" t="s">
        <v>1889</v>
      </c>
      <c r="E908" s="5">
        <v>7</v>
      </c>
      <c r="F908" s="33">
        <v>3</v>
      </c>
      <c r="G908" s="37">
        <v>6.9</v>
      </c>
      <c r="H908" s="42">
        <f t="shared" si="53"/>
        <v>7.8483412322274893</v>
      </c>
      <c r="I908" s="35">
        <f t="shared" si="54"/>
        <v>18.837000000000003</v>
      </c>
      <c r="J908" s="24"/>
      <c r="K908" s="24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  <c r="AE908" s="26"/>
      <c r="AF908" s="26"/>
      <c r="AG908" s="26"/>
      <c r="AH908" s="26"/>
      <c r="AI908" s="26"/>
      <c r="AJ908" s="26"/>
      <c r="AK908" s="26"/>
      <c r="AL908" s="26"/>
      <c r="AM908" s="26"/>
      <c r="AN908" s="26"/>
      <c r="AO908" s="26"/>
      <c r="AP908" s="26"/>
      <c r="AQ908" s="26"/>
      <c r="AR908" s="26"/>
      <c r="AS908" s="26"/>
      <c r="AT908" s="26"/>
      <c r="AU908" s="26"/>
      <c r="AV908" s="26"/>
      <c r="AW908" s="26"/>
      <c r="AX908" s="26"/>
      <c r="AY908" s="26"/>
      <c r="AZ908" s="26"/>
      <c r="BA908" s="26"/>
      <c r="BB908" s="26"/>
      <c r="BC908" s="26"/>
      <c r="BD908" s="26"/>
      <c r="BE908" s="26"/>
      <c r="BF908" s="26"/>
      <c r="BG908" s="26"/>
      <c r="BH908" s="26"/>
    </row>
    <row r="909" spans="1:60" s="2" customFormat="1" x14ac:dyDescent="0.25">
      <c r="A909" s="7" t="s">
        <v>1007</v>
      </c>
      <c r="B909" s="8" t="s">
        <v>3860</v>
      </c>
      <c r="C909" s="5" t="s">
        <v>3861</v>
      </c>
      <c r="D909" s="5" t="s">
        <v>1889</v>
      </c>
      <c r="E909" s="5">
        <v>7</v>
      </c>
      <c r="F909" s="33">
        <v>1</v>
      </c>
      <c r="G909" s="37">
        <v>6.9</v>
      </c>
      <c r="H909" s="42">
        <f t="shared" si="53"/>
        <v>2.6161137440758298</v>
      </c>
      <c r="I909" s="34">
        <f t="shared" si="54"/>
        <v>6.2790000000000008</v>
      </c>
      <c r="J909"/>
      <c r="K909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  <c r="AE909" s="26"/>
      <c r="AF909" s="26"/>
      <c r="AG909" s="26"/>
      <c r="AH909" s="26"/>
      <c r="AI909" s="26"/>
      <c r="AJ909" s="26"/>
      <c r="AK909" s="26"/>
      <c r="AL909" s="26"/>
      <c r="AM909" s="26"/>
      <c r="AN909" s="26"/>
      <c r="AO909" s="26"/>
      <c r="AP909" s="26"/>
      <c r="AQ909" s="26"/>
      <c r="AR909" s="26"/>
      <c r="AS909" s="26"/>
      <c r="AT909" s="26"/>
      <c r="AU909" s="26"/>
      <c r="AV909" s="26"/>
      <c r="AW909" s="26"/>
      <c r="AX909" s="26"/>
      <c r="AY909" s="26"/>
      <c r="AZ909" s="26"/>
      <c r="BA909" s="26"/>
      <c r="BB909" s="26"/>
      <c r="BC909" s="26"/>
      <c r="BD909" s="26"/>
      <c r="BE909" s="26"/>
      <c r="BF909" s="26"/>
      <c r="BG909" s="26"/>
      <c r="BH909" s="26"/>
    </row>
    <row r="910" spans="1:60" s="2" customFormat="1" x14ac:dyDescent="0.25">
      <c r="A910" s="7" t="s">
        <v>1007</v>
      </c>
      <c r="B910" s="8" t="s">
        <v>3895</v>
      </c>
      <c r="C910" s="5" t="s">
        <v>3894</v>
      </c>
      <c r="D910" s="5" t="s">
        <v>1889</v>
      </c>
      <c r="E910" s="5">
        <v>7</v>
      </c>
      <c r="F910" s="33">
        <v>1</v>
      </c>
      <c r="G910" s="37">
        <v>6.9</v>
      </c>
      <c r="H910" s="42">
        <f t="shared" si="53"/>
        <v>2.6161137440758298</v>
      </c>
      <c r="I910" s="35">
        <f t="shared" si="54"/>
        <v>6.2790000000000008</v>
      </c>
      <c r="J910" s="24"/>
      <c r="K910" s="24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  <c r="AI910" s="26"/>
      <c r="AJ910" s="26"/>
      <c r="AK910" s="26"/>
      <c r="AL910" s="26"/>
      <c r="AM910" s="26"/>
      <c r="AN910" s="26"/>
      <c r="AO910" s="26"/>
      <c r="AP910" s="26"/>
      <c r="AQ910" s="26"/>
      <c r="AR910" s="26"/>
      <c r="AS910" s="26"/>
      <c r="AT910" s="26"/>
      <c r="AU910" s="26"/>
      <c r="AV910" s="26"/>
      <c r="AW910" s="26"/>
      <c r="AX910" s="26"/>
      <c r="AY910" s="26"/>
      <c r="AZ910" s="26"/>
      <c r="BA910" s="26"/>
      <c r="BB910" s="26"/>
      <c r="BC910" s="26"/>
      <c r="BD910" s="26"/>
      <c r="BE910" s="26"/>
      <c r="BF910" s="26"/>
      <c r="BG910" s="26"/>
      <c r="BH910" s="26"/>
    </row>
    <row r="911" spans="1:60" s="2" customFormat="1" x14ac:dyDescent="0.25">
      <c r="A911" s="7" t="s">
        <v>1007</v>
      </c>
      <c r="B911" s="8" t="s">
        <v>3893</v>
      </c>
      <c r="C911" s="5" t="s">
        <v>3892</v>
      </c>
      <c r="D911" s="5" t="s">
        <v>1889</v>
      </c>
      <c r="E911" s="5">
        <v>7</v>
      </c>
      <c r="F911" s="33">
        <v>4</v>
      </c>
      <c r="G911" s="37">
        <v>6.9</v>
      </c>
      <c r="H911" s="42">
        <f t="shared" si="53"/>
        <v>10.464454976303319</v>
      </c>
      <c r="I911" s="34">
        <f t="shared" si="54"/>
        <v>25.116000000000003</v>
      </c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  <c r="AI911" s="26"/>
      <c r="AJ911" s="26"/>
      <c r="AK911" s="26"/>
      <c r="AL911" s="26"/>
      <c r="AM911" s="26"/>
      <c r="AN911" s="26"/>
      <c r="AO911" s="26"/>
      <c r="AP911" s="26"/>
      <c r="AQ911" s="26"/>
      <c r="AR911" s="26"/>
      <c r="AS911" s="26"/>
      <c r="AT911" s="26"/>
      <c r="AU911" s="26"/>
      <c r="AV911" s="26"/>
      <c r="AW911" s="26"/>
      <c r="AX911" s="26"/>
      <c r="AY911" s="26"/>
      <c r="AZ911" s="26"/>
      <c r="BA911" s="26"/>
      <c r="BB911" s="26"/>
      <c r="BC911" s="26"/>
      <c r="BD911" s="26"/>
      <c r="BE911" s="26"/>
      <c r="BF911" s="26"/>
      <c r="BG911" s="26"/>
      <c r="BH911" s="26"/>
    </row>
    <row r="912" spans="1:60" s="2" customFormat="1" x14ac:dyDescent="0.25">
      <c r="A912" s="7" t="s">
        <v>1007</v>
      </c>
      <c r="B912" s="8" t="s">
        <v>3864</v>
      </c>
      <c r="C912" s="5" t="s">
        <v>3865</v>
      </c>
      <c r="D912" s="5" t="s">
        <v>1889</v>
      </c>
      <c r="E912" s="5">
        <v>7</v>
      </c>
      <c r="F912" s="33">
        <v>1</v>
      </c>
      <c r="G912" s="37">
        <v>6.9</v>
      </c>
      <c r="H912" s="42">
        <f t="shared" si="53"/>
        <v>2.6161137440758298</v>
      </c>
      <c r="I912" s="34">
        <f t="shared" si="54"/>
        <v>6.2790000000000008</v>
      </c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  <c r="AI912" s="26"/>
      <c r="AJ912" s="26"/>
      <c r="AK912" s="26"/>
      <c r="AL912" s="26"/>
      <c r="AM912" s="26"/>
      <c r="AN912" s="26"/>
      <c r="AO912" s="26"/>
      <c r="AP912" s="26"/>
      <c r="AQ912" s="26"/>
      <c r="AR912" s="26"/>
      <c r="AS912" s="26"/>
      <c r="AT912" s="26"/>
      <c r="AU912" s="26"/>
      <c r="AV912" s="26"/>
      <c r="AW912" s="26"/>
      <c r="AX912" s="26"/>
      <c r="AY912" s="26"/>
      <c r="AZ912" s="26"/>
      <c r="BA912" s="26"/>
      <c r="BB912" s="26"/>
      <c r="BC912" s="26"/>
      <c r="BD912" s="26"/>
      <c r="BE912" s="26"/>
      <c r="BF912" s="26"/>
      <c r="BG912" s="26"/>
      <c r="BH912" s="26"/>
    </row>
    <row r="913" spans="1:60" s="2" customFormat="1" x14ac:dyDescent="0.25">
      <c r="A913" s="7" t="s">
        <v>1007</v>
      </c>
      <c r="B913" s="8" t="s">
        <v>3858</v>
      </c>
      <c r="C913" s="5" t="s">
        <v>3859</v>
      </c>
      <c r="D913" s="5" t="s">
        <v>1889</v>
      </c>
      <c r="E913" s="5">
        <v>7</v>
      </c>
      <c r="F913" s="33">
        <v>3</v>
      </c>
      <c r="G913" s="37">
        <v>6.9</v>
      </c>
      <c r="H913" s="42">
        <f t="shared" si="53"/>
        <v>7.8483412322274893</v>
      </c>
      <c r="I913" s="34">
        <f t="shared" si="54"/>
        <v>18.837000000000003</v>
      </c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  <c r="AI913" s="26"/>
      <c r="AJ913" s="26"/>
      <c r="AK913" s="26"/>
      <c r="AL913" s="26"/>
      <c r="AM913" s="26"/>
      <c r="AN913" s="26"/>
      <c r="AO913" s="26"/>
      <c r="AP913" s="26"/>
      <c r="AQ913" s="26"/>
      <c r="AR913" s="26"/>
      <c r="AS913" s="26"/>
      <c r="AT913" s="26"/>
      <c r="AU913" s="26"/>
      <c r="AV913" s="26"/>
      <c r="AW913" s="26"/>
      <c r="AX913" s="26"/>
      <c r="AY913" s="26"/>
      <c r="AZ913" s="26"/>
      <c r="BA913" s="26"/>
      <c r="BB913" s="26"/>
      <c r="BC913" s="26"/>
      <c r="BD913" s="26"/>
      <c r="BE913" s="26"/>
      <c r="BF913" s="26"/>
      <c r="BG913" s="26"/>
      <c r="BH913" s="26"/>
    </row>
    <row r="914" spans="1:60" s="2" customFormat="1" x14ac:dyDescent="0.25">
      <c r="A914" s="7" t="s">
        <v>1007</v>
      </c>
      <c r="B914" s="8" t="s">
        <v>3898</v>
      </c>
      <c r="C914" s="5" t="s">
        <v>3899</v>
      </c>
      <c r="D914" s="5" t="s">
        <v>1889</v>
      </c>
      <c r="E914" s="5">
        <v>7</v>
      </c>
      <c r="F914" s="33">
        <v>3</v>
      </c>
      <c r="G914" s="37">
        <v>6.9</v>
      </c>
      <c r="H914" s="42">
        <f t="shared" si="53"/>
        <v>7.8483412322274893</v>
      </c>
      <c r="I914" s="34">
        <f t="shared" si="54"/>
        <v>18.837000000000003</v>
      </c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  <c r="AI914" s="26"/>
      <c r="AJ914" s="26"/>
      <c r="AK914" s="26"/>
      <c r="AL914" s="26"/>
      <c r="AM914" s="26"/>
      <c r="AN914" s="26"/>
      <c r="AO914" s="26"/>
      <c r="AP914" s="26"/>
      <c r="AQ914" s="26"/>
      <c r="AR914" s="26"/>
      <c r="AS914" s="26"/>
      <c r="AT914" s="26"/>
      <c r="AU914" s="26"/>
      <c r="AV914" s="26"/>
      <c r="AW914" s="26"/>
      <c r="AX914" s="26"/>
      <c r="AY914" s="26"/>
      <c r="AZ914" s="26"/>
      <c r="BA914" s="26"/>
      <c r="BB914" s="26"/>
      <c r="BC914" s="26"/>
      <c r="BD914" s="26"/>
      <c r="BE914" s="26"/>
      <c r="BF914" s="26"/>
      <c r="BG914" s="26"/>
      <c r="BH914" s="26"/>
    </row>
    <row r="915" spans="1:60" s="2" customFormat="1" x14ac:dyDescent="0.25">
      <c r="A915" s="7" t="s">
        <v>1007</v>
      </c>
      <c r="B915" s="8" t="s">
        <v>3888</v>
      </c>
      <c r="C915" s="5" t="s">
        <v>3889</v>
      </c>
      <c r="D915" s="5" t="s">
        <v>1889</v>
      </c>
      <c r="E915" s="5">
        <v>7</v>
      </c>
      <c r="F915" s="33">
        <v>3</v>
      </c>
      <c r="G915" s="37">
        <v>6.9</v>
      </c>
      <c r="H915" s="42">
        <f t="shared" si="53"/>
        <v>7.8483412322274893</v>
      </c>
      <c r="I915" s="35">
        <f t="shared" si="54"/>
        <v>18.837000000000003</v>
      </c>
      <c r="J915" s="24"/>
      <c r="K915" s="24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  <c r="AI915" s="26"/>
      <c r="AJ915" s="26"/>
      <c r="AK915" s="26"/>
      <c r="AL915" s="26"/>
      <c r="AM915" s="26"/>
      <c r="AN915" s="26"/>
      <c r="AO915" s="26"/>
      <c r="AP915" s="26"/>
      <c r="AQ915" s="26"/>
      <c r="AR915" s="26"/>
      <c r="AS915" s="26"/>
      <c r="AT915" s="26"/>
      <c r="AU915" s="26"/>
      <c r="AV915" s="26"/>
      <c r="AW915" s="26"/>
      <c r="AX915" s="26"/>
      <c r="AY915" s="26"/>
      <c r="AZ915" s="26"/>
      <c r="BA915" s="26"/>
      <c r="BB915" s="26"/>
      <c r="BC915" s="26"/>
      <c r="BD915" s="26"/>
      <c r="BE915" s="26"/>
      <c r="BF915" s="26"/>
      <c r="BG915" s="26"/>
      <c r="BH915" s="26"/>
    </row>
    <row r="916" spans="1:60" s="2" customFormat="1" x14ac:dyDescent="0.25">
      <c r="A916" s="7" t="s">
        <v>1007</v>
      </c>
      <c r="B916" s="8" t="s">
        <v>1895</v>
      </c>
      <c r="C916" s="5" t="s">
        <v>1896</v>
      </c>
      <c r="D916" s="5" t="s">
        <v>425</v>
      </c>
      <c r="E916" s="5">
        <v>5</v>
      </c>
      <c r="F916" s="33">
        <v>2</v>
      </c>
      <c r="G916" s="37">
        <v>7.9</v>
      </c>
      <c r="H916" s="42">
        <f t="shared" si="53"/>
        <v>5.9905213270142186</v>
      </c>
      <c r="I916" s="34">
        <f t="shared" si="54"/>
        <v>14.378000000000002</v>
      </c>
      <c r="J916" s="26"/>
      <c r="K916" s="26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  <c r="AE916" s="24"/>
      <c r="AF916" s="24"/>
      <c r="AG916" s="24"/>
      <c r="AH916" s="24"/>
      <c r="AI916" s="24"/>
      <c r="AJ916" s="24"/>
      <c r="AK916" s="24"/>
      <c r="AL916" s="24"/>
      <c r="AM916" s="24"/>
      <c r="AN916" s="24"/>
      <c r="AO916" s="24"/>
      <c r="AP916" s="24"/>
      <c r="AQ916" s="24"/>
      <c r="AR916" s="24"/>
      <c r="AS916" s="24"/>
      <c r="AT916" s="24"/>
      <c r="AU916" s="24"/>
      <c r="AV916" s="24"/>
      <c r="AW916" s="24"/>
      <c r="AX916" s="24"/>
      <c r="AY916" s="24"/>
      <c r="AZ916" s="24"/>
      <c r="BA916" s="24"/>
      <c r="BB916" s="24"/>
      <c r="BC916" s="24"/>
      <c r="BD916" s="24"/>
      <c r="BE916" s="24"/>
      <c r="BF916" s="24"/>
      <c r="BG916" s="24"/>
      <c r="BH916" s="24"/>
    </row>
    <row r="917" spans="1:60" s="2" customFormat="1" x14ac:dyDescent="0.25">
      <c r="A917" s="7" t="s">
        <v>1007</v>
      </c>
      <c r="B917" s="8" t="s">
        <v>3870</v>
      </c>
      <c r="C917" s="5" t="s">
        <v>3871</v>
      </c>
      <c r="D917" s="5" t="s">
        <v>1889</v>
      </c>
      <c r="E917" s="5">
        <v>7</v>
      </c>
      <c r="F917" s="33">
        <v>1</v>
      </c>
      <c r="G917" s="37">
        <v>6.9</v>
      </c>
      <c r="H917" s="42">
        <f t="shared" si="53"/>
        <v>2.6161137440758298</v>
      </c>
      <c r="I917" s="34">
        <f t="shared" si="54"/>
        <v>6.2790000000000008</v>
      </c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  <c r="AE917" s="26"/>
      <c r="AF917" s="26"/>
      <c r="AG917" s="26"/>
      <c r="AH917" s="26"/>
      <c r="AI917" s="26"/>
      <c r="AJ917" s="26"/>
      <c r="AK917" s="26"/>
      <c r="AL917" s="26"/>
      <c r="AM917" s="26"/>
      <c r="AN917" s="26"/>
      <c r="AO917" s="26"/>
      <c r="AP917" s="26"/>
      <c r="AQ917" s="26"/>
      <c r="AR917" s="26"/>
      <c r="AS917" s="26"/>
      <c r="AT917" s="26"/>
      <c r="AU917" s="26"/>
      <c r="AV917" s="26"/>
      <c r="AW917" s="26"/>
      <c r="AX917" s="26"/>
      <c r="AY917" s="26"/>
      <c r="AZ917" s="26"/>
      <c r="BA917" s="26"/>
      <c r="BB917" s="26"/>
      <c r="BC917" s="26"/>
      <c r="BD917" s="26"/>
      <c r="BE917" s="26"/>
      <c r="BF917" s="26"/>
      <c r="BG917" s="26"/>
      <c r="BH917" s="26"/>
    </row>
    <row r="918" spans="1:60" s="2" customFormat="1" x14ac:dyDescent="0.25">
      <c r="A918" s="7" t="s">
        <v>1007</v>
      </c>
      <c r="B918" s="8" t="s">
        <v>1844</v>
      </c>
      <c r="C918" s="5" t="s">
        <v>1845</v>
      </c>
      <c r="D918" s="5" t="s">
        <v>458</v>
      </c>
      <c r="E918" s="5">
        <v>7</v>
      </c>
      <c r="F918" s="33">
        <v>1</v>
      </c>
      <c r="G918" s="37">
        <v>8.5</v>
      </c>
      <c r="H918" s="42"/>
      <c r="I918" s="34">
        <f t="shared" si="54"/>
        <v>7.7350000000000003</v>
      </c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  <c r="AE918" s="26"/>
      <c r="AF918" s="26"/>
      <c r="AG918" s="26"/>
      <c r="AH918" s="26"/>
      <c r="AI918" s="26"/>
      <c r="AJ918" s="26"/>
      <c r="AK918" s="26"/>
      <c r="AL918" s="26"/>
      <c r="AM918" s="26"/>
      <c r="AN918" s="26"/>
      <c r="AO918" s="26"/>
      <c r="AP918" s="26"/>
      <c r="AQ918" s="26"/>
      <c r="AR918" s="26"/>
      <c r="AS918" s="26"/>
      <c r="AT918" s="26"/>
      <c r="AU918" s="26"/>
      <c r="AV918" s="26"/>
      <c r="AW918" s="26"/>
      <c r="AX918" s="26"/>
      <c r="AY918" s="26"/>
      <c r="AZ918" s="26"/>
      <c r="BA918" s="26"/>
      <c r="BB918" s="26"/>
      <c r="BC918" s="26"/>
      <c r="BD918" s="26"/>
      <c r="BE918" s="26"/>
      <c r="BF918" s="26"/>
      <c r="BG918" s="26"/>
      <c r="BH918" s="26"/>
    </row>
    <row r="919" spans="1:60" s="2" customFormat="1" x14ac:dyDescent="0.25">
      <c r="A919" s="7" t="s">
        <v>1007</v>
      </c>
      <c r="B919" s="8" t="s">
        <v>1863</v>
      </c>
      <c r="C919" s="5" t="s">
        <v>1864</v>
      </c>
      <c r="D919" s="5" t="s">
        <v>458</v>
      </c>
      <c r="E919" s="5">
        <v>6</v>
      </c>
      <c r="F919" s="33">
        <v>2</v>
      </c>
      <c r="G919" s="37">
        <v>7.9</v>
      </c>
      <c r="H919" s="42">
        <f>(F919*0.4*G919)/1.055</f>
        <v>5.9905213270142186</v>
      </c>
      <c r="I919" s="34">
        <f t="shared" si="54"/>
        <v>14.378000000000002</v>
      </c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  <c r="AE919" s="26"/>
      <c r="AF919" s="26"/>
      <c r="AG919" s="26"/>
      <c r="AH919" s="26"/>
      <c r="AI919" s="26"/>
      <c r="AJ919" s="26"/>
      <c r="AK919" s="26"/>
      <c r="AL919" s="26"/>
      <c r="AM919" s="26"/>
      <c r="AN919" s="26"/>
      <c r="AO919" s="26"/>
      <c r="AP919" s="26"/>
      <c r="AQ919" s="26"/>
      <c r="AR919" s="26"/>
      <c r="AS919" s="26"/>
      <c r="AT919" s="26"/>
      <c r="AU919" s="26"/>
      <c r="AV919" s="26"/>
      <c r="AW919" s="26"/>
      <c r="AX919" s="26"/>
      <c r="AY919" s="26"/>
      <c r="AZ919" s="26"/>
      <c r="BA919" s="26"/>
      <c r="BB919" s="26"/>
      <c r="BC919" s="26"/>
      <c r="BD919" s="26"/>
      <c r="BE919" s="26"/>
      <c r="BF919" s="26"/>
      <c r="BG919" s="26"/>
      <c r="BH919" s="26"/>
    </row>
    <row r="920" spans="1:60" s="2" customFormat="1" x14ac:dyDescent="0.25">
      <c r="A920" s="7" t="s">
        <v>1007</v>
      </c>
      <c r="B920" s="8" t="s">
        <v>3879</v>
      </c>
      <c r="C920" s="5" t="s">
        <v>3878</v>
      </c>
      <c r="D920" s="5" t="s">
        <v>1889</v>
      </c>
      <c r="E920" s="5">
        <v>7</v>
      </c>
      <c r="F920" s="33">
        <v>3</v>
      </c>
      <c r="G920" s="37">
        <v>6.9</v>
      </c>
      <c r="H920" s="42">
        <f>(F920*0.4*G920)/1.055</f>
        <v>7.8483412322274893</v>
      </c>
      <c r="I920" s="34">
        <f t="shared" si="54"/>
        <v>18.837000000000003</v>
      </c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  <c r="AE920" s="26"/>
      <c r="AF920" s="26"/>
      <c r="AG920" s="26"/>
      <c r="AH920" s="26"/>
      <c r="AI920" s="26"/>
      <c r="AJ920" s="26"/>
      <c r="AK920" s="26"/>
      <c r="AL920" s="26"/>
      <c r="AM920" s="26"/>
      <c r="AN920" s="26"/>
      <c r="AO920" s="26"/>
      <c r="AP920" s="26"/>
      <c r="AQ920" s="26"/>
      <c r="AR920" s="26"/>
      <c r="AS920" s="26"/>
      <c r="AT920" s="26"/>
      <c r="AU920" s="26"/>
      <c r="AV920" s="26"/>
      <c r="AW920" s="26"/>
      <c r="AX920" s="26"/>
      <c r="AY920" s="26"/>
      <c r="AZ920" s="26"/>
      <c r="BA920" s="26"/>
      <c r="BB920" s="26"/>
      <c r="BC920" s="26"/>
      <c r="BD920" s="26"/>
      <c r="BE920" s="26"/>
      <c r="BF920" s="26"/>
      <c r="BG920" s="26"/>
      <c r="BH920" s="26"/>
    </row>
    <row r="921" spans="1:60" s="2" customFormat="1" x14ac:dyDescent="0.25">
      <c r="A921" s="7" t="s">
        <v>1007</v>
      </c>
      <c r="B921" s="8" t="s">
        <v>3975</v>
      </c>
      <c r="C921" s="5" t="s">
        <v>3976</v>
      </c>
      <c r="D921" s="5" t="s">
        <v>1858</v>
      </c>
      <c r="E921" s="5">
        <v>5</v>
      </c>
      <c r="F921" s="33">
        <v>2</v>
      </c>
      <c r="G921" s="37">
        <v>6.2</v>
      </c>
      <c r="H921" s="42">
        <f>(F921*0.4*G921)/1.055</f>
        <v>4.7014218009478688</v>
      </c>
      <c r="I921" s="34">
        <f t="shared" si="54"/>
        <v>11.284000000000001</v>
      </c>
      <c r="J921" s="26"/>
      <c r="K921" s="26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  <c r="AE921" s="24"/>
      <c r="AF921" s="24"/>
      <c r="AG921" s="24"/>
      <c r="AH921" s="24"/>
      <c r="AI921" s="24"/>
      <c r="AJ921" s="24"/>
      <c r="AK921" s="24"/>
      <c r="AL921" s="24"/>
      <c r="AM921" s="24"/>
      <c r="AN921" s="24"/>
      <c r="AO921" s="24"/>
      <c r="AP921" s="24"/>
      <c r="AQ921" s="24"/>
      <c r="AR921" s="24"/>
      <c r="AS921" s="24"/>
      <c r="AT921" s="24"/>
      <c r="AU921" s="24"/>
      <c r="AV921" s="24"/>
      <c r="AW921" s="24"/>
      <c r="AX921" s="24"/>
      <c r="AY921" s="24"/>
      <c r="AZ921" s="24"/>
      <c r="BA921" s="24"/>
      <c r="BB921" s="24"/>
      <c r="BC921" s="24"/>
      <c r="BD921" s="24"/>
      <c r="BE921" s="24"/>
      <c r="BF921" s="24"/>
      <c r="BG921" s="24"/>
      <c r="BH921" s="24"/>
    </row>
    <row r="922" spans="1:60" s="2" customFormat="1" x14ac:dyDescent="0.25">
      <c r="A922" s="7" t="s">
        <v>1007</v>
      </c>
      <c r="B922" s="8" t="s">
        <v>3981</v>
      </c>
      <c r="C922" s="5" t="s">
        <v>3982</v>
      </c>
      <c r="D922" s="5" t="s">
        <v>458</v>
      </c>
      <c r="E922" s="5">
        <v>4</v>
      </c>
      <c r="F922" s="33">
        <v>2</v>
      </c>
      <c r="G922" s="37">
        <v>5.2</v>
      </c>
      <c r="H922" s="42">
        <f>(F922*0.4*G922)/1.055</f>
        <v>3.9431279620853084</v>
      </c>
      <c r="I922" s="34">
        <f t="shared" si="54"/>
        <v>9.4640000000000004</v>
      </c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  <c r="AE922" s="26"/>
      <c r="AF922" s="26"/>
      <c r="AG922" s="26"/>
      <c r="AH922" s="26"/>
      <c r="AI922" s="26"/>
      <c r="AJ922" s="26"/>
      <c r="AK922" s="26"/>
      <c r="AL922" s="26"/>
      <c r="AM922" s="26"/>
      <c r="AN922" s="26"/>
      <c r="AO922" s="26"/>
      <c r="AP922" s="26"/>
      <c r="AQ922" s="26"/>
      <c r="AR922" s="26"/>
      <c r="AS922" s="26"/>
      <c r="AT922" s="26"/>
      <c r="AU922" s="26"/>
      <c r="AV922" s="26"/>
      <c r="AW922" s="26"/>
      <c r="AX922" s="26"/>
      <c r="AY922" s="26"/>
      <c r="AZ922" s="26"/>
      <c r="BA922" s="26"/>
      <c r="BB922" s="26"/>
      <c r="BC922" s="26"/>
      <c r="BD922" s="26"/>
      <c r="BE922" s="26"/>
      <c r="BF922" s="26"/>
      <c r="BG922" s="26"/>
      <c r="BH922" s="26"/>
    </row>
    <row r="923" spans="1:60" s="2" customFormat="1" x14ac:dyDescent="0.25">
      <c r="A923" s="7" t="s">
        <v>1007</v>
      </c>
      <c r="B923" s="8" t="s">
        <v>3983</v>
      </c>
      <c r="C923" s="5" t="s">
        <v>3984</v>
      </c>
      <c r="D923" s="5" t="s">
        <v>1858</v>
      </c>
      <c r="E923" s="5">
        <v>5</v>
      </c>
      <c r="F923" s="33">
        <v>2</v>
      </c>
      <c r="G923" s="37">
        <v>6.2</v>
      </c>
      <c r="H923" s="42">
        <f>(F923*0.4*G923)/1.055</f>
        <v>4.7014218009478688</v>
      </c>
      <c r="I923" s="34">
        <f t="shared" si="54"/>
        <v>11.284000000000001</v>
      </c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  <c r="AF923" s="26"/>
      <c r="AG923" s="26"/>
      <c r="AH923" s="26"/>
      <c r="AI923" s="26"/>
      <c r="AJ923" s="26"/>
      <c r="AK923" s="26"/>
      <c r="AL923" s="26"/>
      <c r="AM923" s="26"/>
      <c r="AN923" s="26"/>
      <c r="AO923" s="26"/>
      <c r="AP923" s="26"/>
      <c r="AQ923" s="26"/>
      <c r="AR923" s="26"/>
      <c r="AS923" s="26"/>
      <c r="AT923" s="26"/>
      <c r="AU923" s="26"/>
      <c r="AV923" s="26"/>
      <c r="AW923" s="26"/>
      <c r="AX923" s="26"/>
      <c r="AY923" s="26"/>
      <c r="AZ923" s="26"/>
      <c r="BA923" s="26"/>
      <c r="BB923" s="26"/>
      <c r="BC923" s="26"/>
      <c r="BD923" s="26"/>
      <c r="BE923" s="26"/>
      <c r="BF923" s="26"/>
      <c r="BG923" s="26"/>
      <c r="BH923" s="26"/>
    </row>
    <row r="924" spans="1:60" s="2" customFormat="1" x14ac:dyDescent="0.25">
      <c r="A924" s="7" t="s">
        <v>1007</v>
      </c>
      <c r="B924" s="8" t="s">
        <v>3973</v>
      </c>
      <c r="C924" s="5" t="s">
        <v>3974</v>
      </c>
      <c r="D924" s="5" t="s">
        <v>776</v>
      </c>
      <c r="E924" s="5">
        <v>7</v>
      </c>
      <c r="F924" s="33">
        <v>2</v>
      </c>
      <c r="G924" s="37">
        <v>5.2</v>
      </c>
      <c r="H924" s="42">
        <f>(F924*0.25*G924)/1.055</f>
        <v>2.4644549763033177</v>
      </c>
      <c r="I924" s="34">
        <f t="shared" si="54"/>
        <v>9.4640000000000004</v>
      </c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  <c r="AE924" s="26"/>
      <c r="AF924" s="26"/>
      <c r="AG924" s="26"/>
      <c r="AH924" s="26"/>
      <c r="AI924" s="26"/>
      <c r="AJ924" s="26"/>
      <c r="AK924" s="26"/>
      <c r="AL924" s="26"/>
      <c r="AM924" s="26"/>
      <c r="AN924" s="26"/>
      <c r="AO924" s="26"/>
      <c r="AP924" s="26"/>
      <c r="AQ924" s="26"/>
      <c r="AR924" s="26"/>
      <c r="AS924" s="26"/>
      <c r="AT924" s="26"/>
      <c r="AU924" s="26"/>
      <c r="AV924" s="26"/>
      <c r="AW924" s="26"/>
      <c r="AX924" s="26"/>
      <c r="AY924" s="26"/>
      <c r="AZ924" s="26"/>
      <c r="BA924" s="26"/>
      <c r="BB924" s="26"/>
      <c r="BC924" s="26"/>
      <c r="BD924" s="26"/>
      <c r="BE924" s="26"/>
      <c r="BF924" s="26"/>
      <c r="BG924" s="26"/>
      <c r="BH924" s="26"/>
    </row>
    <row r="925" spans="1:60" s="2" customFormat="1" x14ac:dyDescent="0.25">
      <c r="A925" s="7" t="s">
        <v>1007</v>
      </c>
      <c r="B925" s="8" t="s">
        <v>1869</v>
      </c>
      <c r="C925" s="5" t="s">
        <v>1870</v>
      </c>
      <c r="D925" s="5" t="s">
        <v>473</v>
      </c>
      <c r="E925" s="5">
        <v>7</v>
      </c>
      <c r="F925" s="33">
        <v>1</v>
      </c>
      <c r="G925" s="37">
        <v>5.2</v>
      </c>
      <c r="H925" s="42">
        <f>(F925*0.4*G925)/1.055</f>
        <v>1.9715639810426542</v>
      </c>
      <c r="I925" s="34">
        <f t="shared" si="54"/>
        <v>4.7320000000000002</v>
      </c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  <c r="AE925" s="26"/>
      <c r="AF925" s="26"/>
      <c r="AG925" s="26"/>
      <c r="AH925" s="26"/>
      <c r="AI925" s="26"/>
      <c r="AJ925" s="26"/>
      <c r="AK925" s="26"/>
      <c r="AL925" s="26"/>
      <c r="AM925" s="26"/>
      <c r="AN925" s="26"/>
      <c r="AO925" s="26"/>
      <c r="AP925" s="26"/>
      <c r="AQ925" s="26"/>
      <c r="AR925" s="26"/>
      <c r="AS925" s="26"/>
      <c r="AT925" s="26"/>
      <c r="AU925" s="26"/>
      <c r="AV925" s="26"/>
      <c r="AW925" s="26"/>
      <c r="AX925" s="26"/>
      <c r="AY925" s="26"/>
      <c r="AZ925" s="26"/>
      <c r="BA925" s="26"/>
      <c r="BB925" s="26"/>
      <c r="BC925" s="26"/>
      <c r="BD925" s="26"/>
      <c r="BE925" s="26"/>
      <c r="BF925" s="26"/>
      <c r="BG925" s="26"/>
      <c r="BH925" s="26"/>
    </row>
    <row r="926" spans="1:60" s="2" customFormat="1" x14ac:dyDescent="0.25">
      <c r="A926" s="7" t="s">
        <v>1007</v>
      </c>
      <c r="B926" s="8" t="s">
        <v>3985</v>
      </c>
      <c r="C926" s="5" t="s">
        <v>3986</v>
      </c>
      <c r="D926" s="5" t="s">
        <v>458</v>
      </c>
      <c r="E926" s="5">
        <v>4</v>
      </c>
      <c r="F926" s="33">
        <v>1</v>
      </c>
      <c r="G926" s="37">
        <v>5.2</v>
      </c>
      <c r="H926" s="42">
        <f>(F926*0.4*G926)/1.055</f>
        <v>1.9715639810426542</v>
      </c>
      <c r="I926" s="34">
        <f t="shared" si="54"/>
        <v>4.7320000000000002</v>
      </c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  <c r="AE926" s="26"/>
      <c r="AF926" s="26"/>
      <c r="AG926" s="26"/>
      <c r="AH926" s="26"/>
      <c r="AI926" s="26"/>
      <c r="AJ926" s="26"/>
      <c r="AK926" s="26"/>
      <c r="AL926" s="26"/>
      <c r="AM926" s="26"/>
      <c r="AN926" s="26"/>
      <c r="AO926" s="26"/>
      <c r="AP926" s="26"/>
      <c r="AQ926" s="26"/>
      <c r="AR926" s="26"/>
      <c r="AS926" s="26"/>
      <c r="AT926" s="26"/>
      <c r="AU926" s="26"/>
      <c r="AV926" s="26"/>
      <c r="AW926" s="26"/>
      <c r="AX926" s="26"/>
      <c r="AY926" s="26"/>
      <c r="AZ926" s="26"/>
      <c r="BA926" s="26"/>
      <c r="BB926" s="26"/>
      <c r="BC926" s="26"/>
      <c r="BD926" s="26"/>
      <c r="BE926" s="26"/>
      <c r="BF926" s="26"/>
      <c r="BG926" s="26"/>
      <c r="BH926" s="26"/>
    </row>
    <row r="927" spans="1:60" s="2" customFormat="1" x14ac:dyDescent="0.25">
      <c r="A927" s="7" t="s">
        <v>1007</v>
      </c>
      <c r="B927" s="8" t="s">
        <v>3996</v>
      </c>
      <c r="C927" s="5" t="s">
        <v>3997</v>
      </c>
      <c r="D927" s="5" t="s">
        <v>776</v>
      </c>
      <c r="E927" s="5">
        <v>7</v>
      </c>
      <c r="F927" s="33">
        <v>2</v>
      </c>
      <c r="G927" s="37">
        <v>5.2</v>
      </c>
      <c r="H927" s="42">
        <f>(F927*0.25*G927)/1.055</f>
        <v>2.4644549763033177</v>
      </c>
      <c r="I927" s="34">
        <f t="shared" si="54"/>
        <v>9.4640000000000004</v>
      </c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  <c r="AE927" s="26"/>
      <c r="AF927" s="26"/>
      <c r="AG927" s="26"/>
      <c r="AH927" s="26"/>
      <c r="AI927" s="26"/>
      <c r="AJ927" s="26"/>
      <c r="AK927" s="26"/>
      <c r="AL927" s="26"/>
      <c r="AM927" s="26"/>
      <c r="AN927" s="26"/>
      <c r="AO927" s="26"/>
      <c r="AP927" s="26"/>
      <c r="AQ927" s="26"/>
      <c r="AR927" s="26"/>
      <c r="AS927" s="26"/>
      <c r="AT927" s="26"/>
      <c r="AU927" s="26"/>
      <c r="AV927" s="26"/>
      <c r="AW927" s="26"/>
      <c r="AX927" s="26"/>
      <c r="AY927" s="26"/>
      <c r="AZ927" s="26"/>
      <c r="BA927" s="26"/>
      <c r="BB927" s="26"/>
      <c r="BC927" s="26"/>
      <c r="BD927" s="26"/>
      <c r="BE927" s="26"/>
      <c r="BF927" s="26"/>
      <c r="BG927" s="26"/>
      <c r="BH927" s="26"/>
    </row>
    <row r="928" spans="1:60" s="2" customFormat="1" x14ac:dyDescent="0.25">
      <c r="A928" s="7" t="s">
        <v>1007</v>
      </c>
      <c r="B928" s="8" t="s">
        <v>3977</v>
      </c>
      <c r="C928" s="5" t="s">
        <v>3978</v>
      </c>
      <c r="D928" s="5" t="s">
        <v>458</v>
      </c>
      <c r="E928" s="5">
        <v>4</v>
      </c>
      <c r="F928" s="33">
        <v>2</v>
      </c>
      <c r="G928" s="37">
        <v>5.2</v>
      </c>
      <c r="H928" s="42">
        <f>(F928*0.4*G928)/1.055</f>
        <v>3.9431279620853084</v>
      </c>
      <c r="I928" s="34">
        <f t="shared" si="54"/>
        <v>9.4640000000000004</v>
      </c>
      <c r="J928" s="26"/>
      <c r="K928" s="26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  <c r="AE928" s="24"/>
      <c r="AF928" s="24"/>
      <c r="AG928" s="24"/>
      <c r="AH928" s="24"/>
      <c r="AI928" s="24"/>
      <c r="AJ928" s="24"/>
      <c r="AK928" s="24"/>
      <c r="AL928" s="24"/>
      <c r="AM928" s="24"/>
      <c r="AN928" s="24"/>
      <c r="AO928" s="24"/>
      <c r="AP928" s="24"/>
      <c r="AQ928" s="24"/>
      <c r="AR928" s="24"/>
      <c r="AS928" s="24"/>
      <c r="AT928" s="24"/>
      <c r="AU928" s="24"/>
      <c r="AV928" s="24"/>
      <c r="AW928" s="24"/>
      <c r="AX928" s="24"/>
      <c r="AY928" s="24"/>
      <c r="AZ928" s="24"/>
      <c r="BA928" s="24"/>
      <c r="BB928" s="24"/>
      <c r="BC928" s="24"/>
      <c r="BD928" s="24"/>
      <c r="BE928" s="24"/>
      <c r="BF928" s="24"/>
      <c r="BG928" s="24"/>
      <c r="BH928" s="24"/>
    </row>
    <row r="929" spans="1:60" s="2" customFormat="1" x14ac:dyDescent="0.25">
      <c r="A929" s="7" t="s">
        <v>1007</v>
      </c>
      <c r="B929" s="8" t="s">
        <v>3989</v>
      </c>
      <c r="C929" s="5" t="s">
        <v>3990</v>
      </c>
      <c r="D929" s="5" t="s">
        <v>776</v>
      </c>
      <c r="E929" s="5">
        <v>7</v>
      </c>
      <c r="F929" s="33">
        <v>2</v>
      </c>
      <c r="G929" s="37">
        <v>5.2</v>
      </c>
      <c r="H929" s="42">
        <f>(F929*0.4*G929)/1.055</f>
        <v>3.9431279620853084</v>
      </c>
      <c r="I929" s="35">
        <f t="shared" si="54"/>
        <v>9.4640000000000004</v>
      </c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  <c r="AE929" s="24"/>
      <c r="AF929" s="24"/>
      <c r="AG929" s="24"/>
      <c r="AH929" s="24"/>
      <c r="AI929" s="24"/>
      <c r="AJ929" s="24"/>
      <c r="AK929" s="24"/>
      <c r="AL929" s="24"/>
      <c r="AM929" s="24"/>
      <c r="AN929" s="24"/>
      <c r="AO929" s="24"/>
      <c r="AP929" s="24"/>
      <c r="AQ929" s="24"/>
      <c r="AR929" s="24"/>
      <c r="AS929" s="24"/>
      <c r="AT929" s="24"/>
      <c r="AU929" s="24"/>
      <c r="AV929" s="24"/>
      <c r="AW929" s="24"/>
      <c r="AX929" s="24"/>
      <c r="AY929" s="24"/>
      <c r="AZ929" s="24"/>
      <c r="BA929" s="24"/>
      <c r="BB929" s="24"/>
      <c r="BC929" s="24"/>
      <c r="BD929" s="24"/>
      <c r="BE929" s="24"/>
      <c r="BF929" s="24"/>
      <c r="BG929" s="24"/>
      <c r="BH929" s="24"/>
    </row>
    <row r="930" spans="1:60" s="2" customFormat="1" x14ac:dyDescent="0.25">
      <c r="A930" s="7" t="s">
        <v>1007</v>
      </c>
      <c r="B930" s="8" t="s">
        <v>4000</v>
      </c>
      <c r="C930" s="5" t="s">
        <v>4001</v>
      </c>
      <c r="D930" s="5" t="s">
        <v>1858</v>
      </c>
      <c r="E930" s="5">
        <v>5</v>
      </c>
      <c r="F930" s="33">
        <v>1</v>
      </c>
      <c r="G930" s="37">
        <v>5.2</v>
      </c>
      <c r="H930" s="42">
        <f>(F930*0.4*G930)/1.055</f>
        <v>1.9715639810426542</v>
      </c>
      <c r="I930" s="34">
        <f t="shared" si="54"/>
        <v>4.7320000000000002</v>
      </c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  <c r="AE930" s="26"/>
      <c r="AF930" s="26"/>
      <c r="AG930" s="26"/>
      <c r="AH930" s="26"/>
      <c r="AI930" s="26"/>
      <c r="AJ930" s="26"/>
      <c r="AK930" s="26"/>
      <c r="AL930" s="26"/>
      <c r="AM930" s="26"/>
      <c r="AN930" s="26"/>
      <c r="AO930" s="26"/>
      <c r="AP930" s="26"/>
      <c r="AQ930" s="26"/>
      <c r="AR930" s="26"/>
      <c r="AS930" s="26"/>
      <c r="AT930" s="26"/>
      <c r="AU930" s="26"/>
      <c r="AV930" s="26"/>
      <c r="AW930" s="26"/>
      <c r="AX930" s="26"/>
      <c r="AY930" s="26"/>
      <c r="AZ930" s="26"/>
      <c r="BA930" s="26"/>
      <c r="BB930" s="26"/>
      <c r="BC930" s="26"/>
      <c r="BD930" s="26"/>
      <c r="BE930" s="26"/>
      <c r="BF930" s="26"/>
      <c r="BG930" s="26"/>
      <c r="BH930" s="26"/>
    </row>
    <row r="931" spans="1:60" s="2" customFormat="1" x14ac:dyDescent="0.25">
      <c r="A931" s="7" t="s">
        <v>1007</v>
      </c>
      <c r="B931" s="8" t="s">
        <v>3994</v>
      </c>
      <c r="C931" s="5" t="s">
        <v>3995</v>
      </c>
      <c r="D931" s="5" t="s">
        <v>776</v>
      </c>
      <c r="E931" s="5">
        <v>7</v>
      </c>
      <c r="F931" s="33">
        <v>1</v>
      </c>
      <c r="G931" s="37">
        <v>5.2</v>
      </c>
      <c r="H931" s="42">
        <f>(F931*0.25*G931)/1.055</f>
        <v>1.2322274881516588</v>
      </c>
      <c r="I931" s="34">
        <f t="shared" si="54"/>
        <v>4.7320000000000002</v>
      </c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  <c r="AE931" s="26"/>
      <c r="AF931" s="26"/>
      <c r="AG931" s="26"/>
      <c r="AH931" s="26"/>
      <c r="AI931" s="26"/>
      <c r="AJ931" s="26"/>
      <c r="AK931" s="26"/>
      <c r="AL931" s="26"/>
      <c r="AM931" s="26"/>
      <c r="AN931" s="26"/>
      <c r="AO931" s="26"/>
      <c r="AP931" s="26"/>
      <c r="AQ931" s="26"/>
      <c r="AR931" s="26"/>
      <c r="AS931" s="26"/>
      <c r="AT931" s="26"/>
      <c r="AU931" s="26"/>
      <c r="AV931" s="26"/>
      <c r="AW931" s="26"/>
      <c r="AX931" s="26"/>
      <c r="AY931" s="26"/>
      <c r="AZ931" s="26"/>
      <c r="BA931" s="26"/>
      <c r="BB931" s="26"/>
      <c r="BC931" s="26"/>
      <c r="BD931" s="26"/>
      <c r="BE931" s="26"/>
      <c r="BF931" s="26"/>
      <c r="BG931" s="26"/>
      <c r="BH931" s="26"/>
    </row>
    <row r="932" spans="1:60" s="2" customFormat="1" x14ac:dyDescent="0.25">
      <c r="A932" s="7" t="s">
        <v>1007</v>
      </c>
      <c r="B932" s="8" t="s">
        <v>3987</v>
      </c>
      <c r="C932" s="5" t="s">
        <v>3988</v>
      </c>
      <c r="D932" s="5" t="s">
        <v>458</v>
      </c>
      <c r="E932" s="5">
        <v>4</v>
      </c>
      <c r="F932" s="33">
        <v>3</v>
      </c>
      <c r="G932" s="37">
        <v>5.2</v>
      </c>
      <c r="H932" s="42">
        <f>(F932*0.4*G932)/1.055</f>
        <v>5.9146919431279636</v>
      </c>
      <c r="I932" s="34">
        <f t="shared" si="54"/>
        <v>14.196000000000002</v>
      </c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  <c r="AE932" s="26"/>
      <c r="AF932" s="26"/>
      <c r="AG932" s="26"/>
      <c r="AH932" s="26"/>
      <c r="AI932" s="26"/>
      <c r="AJ932" s="26"/>
      <c r="AK932" s="26"/>
      <c r="AL932" s="26"/>
      <c r="AM932" s="26"/>
      <c r="AN932" s="26"/>
      <c r="AO932" s="26"/>
      <c r="AP932" s="26"/>
      <c r="AQ932" s="26"/>
      <c r="AR932" s="26"/>
      <c r="AS932" s="26"/>
      <c r="AT932" s="26"/>
      <c r="AU932" s="26"/>
      <c r="AV932" s="26"/>
      <c r="AW932" s="26"/>
      <c r="AX932" s="26"/>
      <c r="AY932" s="26"/>
      <c r="AZ932" s="26"/>
      <c r="BA932" s="26"/>
      <c r="BB932" s="26"/>
      <c r="BC932" s="26"/>
      <c r="BD932" s="26"/>
      <c r="BE932" s="26"/>
      <c r="BF932" s="26"/>
      <c r="BG932" s="26"/>
      <c r="BH932" s="26"/>
    </row>
    <row r="933" spans="1:60" s="2" customFormat="1" x14ac:dyDescent="0.25">
      <c r="A933" s="7" t="s">
        <v>1007</v>
      </c>
      <c r="B933" s="8" t="s">
        <v>1846</v>
      </c>
      <c r="C933" s="5" t="s">
        <v>1847</v>
      </c>
      <c r="D933" s="5" t="s">
        <v>473</v>
      </c>
      <c r="E933" s="5">
        <v>7</v>
      </c>
      <c r="F933" s="33">
        <v>1</v>
      </c>
      <c r="G933" s="37">
        <v>5.2</v>
      </c>
      <c r="H933" s="42">
        <f>(F933*0.4*G933)/1.055</f>
        <v>1.9715639810426542</v>
      </c>
      <c r="I933" s="36">
        <f t="shared" si="54"/>
        <v>4.7320000000000002</v>
      </c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  <c r="AE933" s="26"/>
      <c r="AF933" s="26"/>
      <c r="AG933" s="26"/>
      <c r="AH933" s="26"/>
      <c r="AI933" s="26"/>
      <c r="AJ933" s="26"/>
      <c r="AK933" s="26"/>
      <c r="AL933" s="26"/>
      <c r="AM933" s="26"/>
      <c r="AN933" s="26"/>
      <c r="AO933" s="26"/>
      <c r="AP933" s="26"/>
      <c r="AQ933" s="26"/>
      <c r="AR933" s="26"/>
      <c r="AS933" s="26"/>
      <c r="AT933" s="26"/>
      <c r="AU933" s="26"/>
      <c r="AV933" s="26"/>
      <c r="AW933" s="26"/>
      <c r="AX933" s="26"/>
      <c r="AY933" s="26"/>
      <c r="AZ933" s="26"/>
      <c r="BA933" s="26"/>
      <c r="BB933" s="26"/>
      <c r="BC933" s="26"/>
      <c r="BD933" s="26"/>
      <c r="BE933" s="26"/>
      <c r="BF933" s="26"/>
      <c r="BG933" s="26"/>
      <c r="BH933" s="26"/>
    </row>
    <row r="934" spans="1:60" s="2" customFormat="1" x14ac:dyDescent="0.25">
      <c r="A934" s="7" t="s">
        <v>1007</v>
      </c>
      <c r="B934" s="8" t="s">
        <v>3998</v>
      </c>
      <c r="C934" s="5" t="s">
        <v>3999</v>
      </c>
      <c r="D934" s="5" t="s">
        <v>473</v>
      </c>
      <c r="E934" s="5">
        <v>7</v>
      </c>
      <c r="F934" s="33">
        <v>1</v>
      </c>
      <c r="G934" s="37">
        <v>5.2</v>
      </c>
      <c r="H934" s="42">
        <f>(F934*0.4*G934)/1.055</f>
        <v>1.9715639810426542</v>
      </c>
      <c r="I934" s="34">
        <f t="shared" si="54"/>
        <v>4.7320000000000002</v>
      </c>
      <c r="J934"/>
      <c r="K934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  <c r="AE934" s="26"/>
      <c r="AF934" s="26"/>
      <c r="AG934" s="26"/>
      <c r="AH934" s="26"/>
      <c r="AI934" s="26"/>
      <c r="AJ934" s="26"/>
      <c r="AK934" s="26"/>
      <c r="AL934" s="26"/>
      <c r="AM934" s="26"/>
      <c r="AN934" s="26"/>
      <c r="AO934" s="26"/>
      <c r="AP934" s="26"/>
      <c r="AQ934" s="26"/>
      <c r="AR934" s="26"/>
      <c r="AS934" s="26"/>
      <c r="AT934" s="26"/>
      <c r="AU934" s="26"/>
      <c r="AV934" s="26"/>
      <c r="AW934" s="26"/>
      <c r="AX934" s="26"/>
      <c r="AY934" s="26"/>
      <c r="AZ934" s="26"/>
      <c r="BA934" s="26"/>
      <c r="BB934" s="26"/>
      <c r="BC934" s="26"/>
      <c r="BD934" s="26"/>
      <c r="BE934" s="26"/>
      <c r="BF934" s="26"/>
      <c r="BG934" s="26"/>
      <c r="BH934" s="26"/>
    </row>
    <row r="935" spans="1:60" s="2" customFormat="1" x14ac:dyDescent="0.25">
      <c r="A935" s="7" t="s">
        <v>1007</v>
      </c>
      <c r="B935" s="8" t="s">
        <v>3979</v>
      </c>
      <c r="C935" s="5" t="s">
        <v>3980</v>
      </c>
      <c r="D935" s="5" t="s">
        <v>776</v>
      </c>
      <c r="E935" s="5">
        <v>7</v>
      </c>
      <c r="F935" s="33">
        <v>2</v>
      </c>
      <c r="G935" s="37">
        <v>5.2</v>
      </c>
      <c r="H935" s="42">
        <f>(F935*0.25*G935)/1.055</f>
        <v>2.4644549763033177</v>
      </c>
      <c r="I935" s="34">
        <f t="shared" si="54"/>
        <v>9.4640000000000004</v>
      </c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  <c r="AE935" s="26"/>
      <c r="AF935" s="26"/>
      <c r="AG935" s="26"/>
      <c r="AH935" s="26"/>
      <c r="AI935" s="26"/>
      <c r="AJ935" s="26"/>
      <c r="AK935" s="26"/>
      <c r="AL935" s="26"/>
      <c r="AM935" s="26"/>
      <c r="AN935" s="26"/>
      <c r="AO935" s="26"/>
      <c r="AP935" s="26"/>
      <c r="AQ935" s="26"/>
      <c r="AR935" s="26"/>
      <c r="AS935" s="26"/>
      <c r="AT935" s="26"/>
      <c r="AU935" s="26"/>
      <c r="AV935" s="26"/>
      <c r="AW935" s="26"/>
      <c r="AX935" s="26"/>
      <c r="AY935" s="26"/>
      <c r="AZ935" s="26"/>
      <c r="BA935" s="26"/>
      <c r="BB935" s="26"/>
      <c r="BC935" s="26"/>
      <c r="BD935" s="26"/>
      <c r="BE935" s="26"/>
      <c r="BF935" s="26"/>
      <c r="BG935" s="26"/>
      <c r="BH935" s="26"/>
    </row>
    <row r="936" spans="1:60" s="2" customFormat="1" x14ac:dyDescent="0.25">
      <c r="A936" s="7" t="s">
        <v>1007</v>
      </c>
      <c r="B936" s="8" t="s">
        <v>3993</v>
      </c>
      <c r="C936" s="5" t="s">
        <v>44</v>
      </c>
      <c r="D936" s="5" t="s">
        <v>473</v>
      </c>
      <c r="E936" s="5">
        <v>7</v>
      </c>
      <c r="F936" s="33">
        <v>1</v>
      </c>
      <c r="G936" s="37">
        <v>5.2</v>
      </c>
      <c r="H936" s="42">
        <f>(F936*0.5)/1.055</f>
        <v>0.47393364928909953</v>
      </c>
      <c r="I936" s="34">
        <f t="shared" ref="I936:I967" si="55">F936*G936*0.91</f>
        <v>4.7320000000000002</v>
      </c>
      <c r="J936" s="26"/>
      <c r="K936" s="2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</row>
    <row r="937" spans="1:60" s="2" customFormat="1" x14ac:dyDescent="0.25">
      <c r="A937" s="7" t="s">
        <v>1007</v>
      </c>
      <c r="B937" s="8" t="s">
        <v>3991</v>
      </c>
      <c r="C937" s="5" t="s">
        <v>3992</v>
      </c>
      <c r="D937" s="5" t="s">
        <v>458</v>
      </c>
      <c r="E937" s="5">
        <v>7</v>
      </c>
      <c r="F937" s="33">
        <v>1</v>
      </c>
      <c r="G937" s="37">
        <v>5.2</v>
      </c>
      <c r="H937" s="42">
        <f>(F937*0.4*G937)/1.055</f>
        <v>1.9715639810426542</v>
      </c>
      <c r="I937" s="34">
        <f t="shared" si="55"/>
        <v>4.7320000000000002</v>
      </c>
      <c r="J937" s="26"/>
      <c r="K937" s="26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</row>
    <row r="938" spans="1:60" s="2" customFormat="1" x14ac:dyDescent="0.25">
      <c r="A938" s="7" t="s">
        <v>1007</v>
      </c>
      <c r="B938" s="8" t="s">
        <v>4020</v>
      </c>
      <c r="C938" s="5" t="s">
        <v>4021</v>
      </c>
      <c r="D938" s="5" t="s">
        <v>473</v>
      </c>
      <c r="E938" s="5">
        <v>8</v>
      </c>
      <c r="F938" s="33">
        <v>1</v>
      </c>
      <c r="G938" s="37">
        <v>19.899999999999999</v>
      </c>
      <c r="H938" s="42">
        <f>(F938*0.4*G938)/1.055</f>
        <v>7.5450236966824651</v>
      </c>
      <c r="I938" s="34">
        <f t="shared" si="55"/>
        <v>18.108999999999998</v>
      </c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  <c r="AE938" s="26"/>
      <c r="AF938" s="26"/>
      <c r="AG938" s="26"/>
      <c r="AH938" s="26"/>
      <c r="AI938" s="26"/>
      <c r="AJ938" s="26"/>
      <c r="AK938" s="26"/>
      <c r="AL938" s="26"/>
      <c r="AM938" s="26"/>
      <c r="AN938" s="26"/>
      <c r="AO938" s="26"/>
      <c r="AP938" s="26"/>
      <c r="AQ938" s="26"/>
      <c r="AR938" s="26"/>
      <c r="AS938" s="26"/>
      <c r="AT938" s="26"/>
      <c r="AU938" s="26"/>
      <c r="AV938" s="26"/>
      <c r="AW938" s="26"/>
      <c r="AX938" s="26"/>
      <c r="AY938" s="26"/>
      <c r="AZ938" s="26"/>
      <c r="BA938" s="26"/>
      <c r="BB938" s="26"/>
      <c r="BC938" s="26"/>
      <c r="BD938" s="26"/>
      <c r="BE938" s="26"/>
      <c r="BF938" s="26"/>
      <c r="BG938" s="26"/>
      <c r="BH938" s="26"/>
    </row>
    <row r="939" spans="1:60" s="2" customFormat="1" x14ac:dyDescent="0.25">
      <c r="A939" s="7" t="s">
        <v>1007</v>
      </c>
      <c r="B939" s="8" t="s">
        <v>1871</v>
      </c>
      <c r="C939" s="5" t="s">
        <v>1872</v>
      </c>
      <c r="D939" s="5" t="s">
        <v>473</v>
      </c>
      <c r="E939" s="5">
        <v>7</v>
      </c>
      <c r="F939" s="33">
        <v>79</v>
      </c>
      <c r="G939" s="37">
        <v>5.9</v>
      </c>
      <c r="H939" s="42">
        <f>(F939*0.33*G939)/1.055</f>
        <v>145.79431279620854</v>
      </c>
      <c r="I939" s="34">
        <f t="shared" si="55"/>
        <v>424.15100000000001</v>
      </c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  <c r="AE939" s="26"/>
      <c r="AF939" s="26"/>
      <c r="AG939" s="26"/>
      <c r="AH939" s="26"/>
      <c r="AI939" s="26"/>
      <c r="AJ939" s="26"/>
      <c r="AK939" s="26"/>
      <c r="AL939" s="26"/>
      <c r="AM939" s="26"/>
      <c r="AN939" s="26"/>
      <c r="AO939" s="26"/>
      <c r="AP939" s="26"/>
      <c r="AQ939" s="26"/>
      <c r="AR939" s="26"/>
      <c r="AS939" s="26"/>
      <c r="AT939" s="26"/>
      <c r="AU939" s="26"/>
      <c r="AV939" s="26"/>
      <c r="AW939" s="26"/>
      <c r="AX939" s="26"/>
      <c r="AY939" s="26"/>
      <c r="AZ939" s="26"/>
      <c r="BA939" s="26"/>
      <c r="BB939" s="26"/>
      <c r="BC939" s="26"/>
      <c r="BD939" s="26"/>
      <c r="BE939" s="26"/>
      <c r="BF939" s="26"/>
      <c r="BG939" s="26"/>
      <c r="BH939" s="26"/>
    </row>
    <row r="940" spans="1:60" s="2" customFormat="1" x14ac:dyDescent="0.25">
      <c r="A940" s="7" t="s">
        <v>1007</v>
      </c>
      <c r="B940" s="8" t="s">
        <v>1879</v>
      </c>
      <c r="C940" s="5" t="s">
        <v>1880</v>
      </c>
      <c r="D940" s="5" t="s">
        <v>1784</v>
      </c>
      <c r="E940" s="5">
        <v>2</v>
      </c>
      <c r="F940" s="33">
        <v>16</v>
      </c>
      <c r="G940" s="37">
        <v>10.9</v>
      </c>
      <c r="H940" s="42">
        <f>(F940*0.4*G940)/1.055</f>
        <v>66.123222748815181</v>
      </c>
      <c r="I940" s="34">
        <f t="shared" si="55"/>
        <v>158.70400000000001</v>
      </c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  <c r="AE940" s="26"/>
      <c r="AF940" s="26"/>
      <c r="AG940" s="26"/>
      <c r="AH940" s="26"/>
      <c r="AI940" s="26"/>
      <c r="AJ940" s="26"/>
      <c r="AK940" s="26"/>
      <c r="AL940" s="26"/>
      <c r="AM940" s="26"/>
      <c r="AN940" s="26"/>
      <c r="AO940" s="26"/>
      <c r="AP940" s="26"/>
      <c r="AQ940" s="26"/>
      <c r="AR940" s="26"/>
      <c r="AS940" s="26"/>
      <c r="AT940" s="26"/>
      <c r="AU940" s="26"/>
      <c r="AV940" s="26"/>
      <c r="AW940" s="26"/>
      <c r="AX940" s="26"/>
      <c r="AY940" s="26"/>
      <c r="AZ940" s="26"/>
      <c r="BA940" s="26"/>
      <c r="BB940" s="26"/>
      <c r="BC940" s="26"/>
      <c r="BD940" s="26"/>
      <c r="BE940" s="26"/>
      <c r="BF940" s="26"/>
      <c r="BG940" s="26"/>
      <c r="BH940" s="26"/>
    </row>
    <row r="941" spans="1:60" s="2" customFormat="1" x14ac:dyDescent="0.25">
      <c r="A941" s="7" t="s">
        <v>1007</v>
      </c>
      <c r="B941" s="8" t="s">
        <v>1852</v>
      </c>
      <c r="C941" s="5" t="s">
        <v>1853</v>
      </c>
      <c r="D941" s="5" t="s">
        <v>458</v>
      </c>
      <c r="E941" s="5">
        <v>5</v>
      </c>
      <c r="F941" s="33">
        <v>1</v>
      </c>
      <c r="G941" s="37">
        <v>9.9</v>
      </c>
      <c r="H941" s="42">
        <f>(F941*0.4*G941)/1.055</f>
        <v>3.7535545023696688</v>
      </c>
      <c r="I941" s="34">
        <f t="shared" si="55"/>
        <v>9.0090000000000003</v>
      </c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  <c r="AE941" s="26"/>
      <c r="AF941" s="26"/>
      <c r="AG941" s="26"/>
      <c r="AH941" s="26"/>
      <c r="AI941" s="26"/>
      <c r="AJ941" s="26"/>
      <c r="AK941" s="26"/>
      <c r="AL941" s="26"/>
      <c r="AM941" s="26"/>
      <c r="AN941" s="26"/>
      <c r="AO941" s="26"/>
      <c r="AP941" s="26"/>
      <c r="AQ941" s="26"/>
      <c r="AR941" s="26"/>
      <c r="AS941" s="26"/>
      <c r="AT941" s="26"/>
      <c r="AU941" s="26"/>
      <c r="AV941" s="26"/>
      <c r="AW941" s="26"/>
      <c r="AX941" s="26"/>
      <c r="AY941" s="26"/>
      <c r="AZ941" s="26"/>
      <c r="BA941" s="26"/>
      <c r="BB941" s="26"/>
      <c r="BC941" s="26"/>
      <c r="BD941" s="26"/>
      <c r="BE941" s="26"/>
      <c r="BF941" s="26"/>
      <c r="BG941" s="26"/>
      <c r="BH941" s="26"/>
    </row>
    <row r="942" spans="1:60" s="2" customFormat="1" x14ac:dyDescent="0.25">
      <c r="A942" s="7" t="s">
        <v>1007</v>
      </c>
      <c r="B942" s="8" t="s">
        <v>3965</v>
      </c>
      <c r="C942" s="5" t="s">
        <v>3966</v>
      </c>
      <c r="D942" s="5" t="s">
        <v>776</v>
      </c>
      <c r="E942" s="5">
        <v>7</v>
      </c>
      <c r="F942" s="33">
        <v>1</v>
      </c>
      <c r="G942" s="37">
        <v>6.2</v>
      </c>
      <c r="H942" s="42">
        <f>(F942*0.4*G942)/1.055</f>
        <v>2.3507109004739344</v>
      </c>
      <c r="I942" s="34">
        <f t="shared" si="55"/>
        <v>5.6420000000000003</v>
      </c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  <c r="AE942" s="26"/>
      <c r="AF942" s="26"/>
      <c r="AG942" s="26"/>
      <c r="AH942" s="26"/>
      <c r="AI942" s="26"/>
      <c r="AJ942" s="26"/>
      <c r="AK942" s="26"/>
      <c r="AL942" s="26"/>
      <c r="AM942" s="26"/>
      <c r="AN942" s="26"/>
      <c r="AO942" s="26"/>
      <c r="AP942" s="26"/>
      <c r="AQ942" s="26"/>
      <c r="AR942" s="26"/>
      <c r="AS942" s="26"/>
      <c r="AT942" s="26"/>
      <c r="AU942" s="26"/>
      <c r="AV942" s="26"/>
      <c r="AW942" s="26"/>
      <c r="AX942" s="26"/>
      <c r="AY942" s="26"/>
      <c r="AZ942" s="26"/>
      <c r="BA942" s="26"/>
      <c r="BB942" s="26"/>
      <c r="BC942" s="26"/>
      <c r="BD942" s="26"/>
      <c r="BE942" s="26"/>
      <c r="BF942" s="26"/>
      <c r="BG942" s="26"/>
      <c r="BH942" s="26"/>
    </row>
    <row r="943" spans="1:60" s="2" customFormat="1" x14ac:dyDescent="0.25">
      <c r="A943" s="21" t="s">
        <v>1007</v>
      </c>
      <c r="B943" s="22" t="s">
        <v>3370</v>
      </c>
      <c r="C943" s="23" t="s">
        <v>3371</v>
      </c>
      <c r="D943" s="23" t="s">
        <v>473</v>
      </c>
      <c r="E943" s="23">
        <v>3</v>
      </c>
      <c r="F943" s="31">
        <v>2</v>
      </c>
      <c r="G943" s="30">
        <v>9.9</v>
      </c>
      <c r="H943" s="40">
        <f>(F943*0.25*G943)/1.055</f>
        <v>4.6919431279620856</v>
      </c>
      <c r="I943" s="34">
        <f t="shared" si="55"/>
        <v>18.018000000000001</v>
      </c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  <c r="AE943" s="26"/>
      <c r="AF943" s="26"/>
      <c r="AG943" s="26"/>
      <c r="AH943" s="26"/>
      <c r="AI943" s="26"/>
      <c r="AJ943" s="26"/>
      <c r="AK943" s="26"/>
      <c r="AL943" s="26"/>
      <c r="AM943" s="26"/>
      <c r="AN943" s="26"/>
      <c r="AO943" s="26"/>
      <c r="AP943" s="26"/>
      <c r="AQ943" s="26"/>
      <c r="AR943" s="26"/>
      <c r="AS943" s="26"/>
      <c r="AT943" s="26"/>
      <c r="AU943" s="26"/>
      <c r="AV943" s="26"/>
      <c r="AW943" s="26"/>
      <c r="AX943" s="26"/>
      <c r="AY943" s="26"/>
      <c r="AZ943" s="26"/>
      <c r="BA943" s="26"/>
      <c r="BB943" s="26"/>
      <c r="BC943" s="26"/>
      <c r="BD943" s="26"/>
      <c r="BE943" s="26"/>
      <c r="BF943" s="26"/>
      <c r="BG943" s="26"/>
      <c r="BH943" s="26"/>
    </row>
    <row r="944" spans="1:60" s="2" customFormat="1" x14ac:dyDescent="0.25">
      <c r="A944" s="7" t="s">
        <v>1007</v>
      </c>
      <c r="B944" s="8" t="s">
        <v>3743</v>
      </c>
      <c r="C944" s="5" t="s">
        <v>3744</v>
      </c>
      <c r="D944" s="5" t="s">
        <v>458</v>
      </c>
      <c r="E944" s="5">
        <v>4</v>
      </c>
      <c r="F944" s="33">
        <v>9</v>
      </c>
      <c r="G944" s="37">
        <v>11.9</v>
      </c>
      <c r="H944" s="42">
        <f>(F944*0.4*G944)/1.055</f>
        <v>40.606635071090054</v>
      </c>
      <c r="I944" s="34">
        <f t="shared" si="55"/>
        <v>97.461000000000013</v>
      </c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  <c r="AE944" s="26"/>
      <c r="AF944" s="26"/>
      <c r="AG944" s="26"/>
      <c r="AH944" s="26"/>
      <c r="AI944" s="26"/>
      <c r="AJ944" s="26"/>
      <c r="AK944" s="26"/>
      <c r="AL944" s="26"/>
      <c r="AM944" s="26"/>
      <c r="AN944" s="26"/>
      <c r="AO944" s="26"/>
      <c r="AP944" s="26"/>
      <c r="AQ944" s="26"/>
      <c r="AR944" s="26"/>
      <c r="AS944" s="26"/>
      <c r="AT944" s="26"/>
      <c r="AU944" s="26"/>
      <c r="AV944" s="26"/>
      <c r="AW944" s="26"/>
      <c r="AX944" s="26"/>
      <c r="AY944" s="26"/>
      <c r="AZ944" s="26"/>
      <c r="BA944" s="26"/>
      <c r="BB944" s="26"/>
      <c r="BC944" s="26"/>
      <c r="BD944" s="26"/>
      <c r="BE944" s="26"/>
      <c r="BF944" s="26"/>
      <c r="BG944" s="26"/>
      <c r="BH944" s="26"/>
    </row>
    <row r="945" spans="1:60" s="2" customFormat="1" x14ac:dyDescent="0.25">
      <c r="A945" s="3" t="s">
        <v>1007</v>
      </c>
      <c r="B945" s="4" t="s">
        <v>3372</v>
      </c>
      <c r="C945" s="2" t="s">
        <v>3373</v>
      </c>
      <c r="D945" s="2" t="s">
        <v>473</v>
      </c>
      <c r="E945" s="2">
        <v>3</v>
      </c>
      <c r="F945" s="32">
        <v>2</v>
      </c>
      <c r="G945" s="17">
        <v>5.9</v>
      </c>
      <c r="H945" s="41">
        <f>(F945*0.25*G945)/1.055</f>
        <v>2.7962085308056874</v>
      </c>
      <c r="I945" s="34">
        <f t="shared" si="55"/>
        <v>10.738000000000001</v>
      </c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  <c r="AE945" s="26"/>
      <c r="AF945" s="26"/>
      <c r="AG945" s="26"/>
      <c r="AH945" s="26"/>
      <c r="AI945" s="26"/>
      <c r="AJ945" s="26"/>
      <c r="AK945" s="26"/>
      <c r="AL945" s="26"/>
      <c r="AM945" s="26"/>
      <c r="AN945" s="26"/>
      <c r="AO945" s="26"/>
      <c r="AP945" s="26"/>
      <c r="AQ945" s="26"/>
      <c r="AR945" s="26"/>
      <c r="AS945" s="26"/>
      <c r="AT945" s="26"/>
      <c r="AU945" s="26"/>
      <c r="AV945" s="26"/>
      <c r="AW945" s="26"/>
      <c r="AX945" s="26"/>
      <c r="AY945" s="26"/>
      <c r="AZ945" s="26"/>
      <c r="BA945" s="26"/>
      <c r="BB945" s="26"/>
      <c r="BC945" s="26"/>
      <c r="BD945" s="26"/>
      <c r="BE945" s="26"/>
      <c r="BF945" s="26"/>
      <c r="BG945" s="26"/>
      <c r="BH945" s="26"/>
    </row>
    <row r="946" spans="1:60" s="5" customFormat="1" x14ac:dyDescent="0.25">
      <c r="A946" s="21" t="s">
        <v>1007</v>
      </c>
      <c r="B946" s="22" t="s">
        <v>3362</v>
      </c>
      <c r="C946" s="23" t="s">
        <v>3363</v>
      </c>
      <c r="D946" s="23" t="s">
        <v>458</v>
      </c>
      <c r="E946" s="23">
        <v>3</v>
      </c>
      <c r="F946" s="31">
        <v>1</v>
      </c>
      <c r="G946" s="30">
        <v>9.9</v>
      </c>
      <c r="H946" s="40">
        <f>(F946*0.25*G946)/1.055</f>
        <v>2.3459715639810428</v>
      </c>
      <c r="I946" s="34">
        <f t="shared" si="55"/>
        <v>9.0090000000000003</v>
      </c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  <c r="AE946" s="26"/>
      <c r="AF946" s="26"/>
      <c r="AG946" s="26"/>
      <c r="AH946" s="26"/>
      <c r="AI946" s="26"/>
      <c r="AJ946" s="26"/>
      <c r="AK946" s="26"/>
      <c r="AL946" s="26"/>
      <c r="AM946" s="26"/>
      <c r="AN946" s="26"/>
      <c r="AO946" s="26"/>
      <c r="AP946" s="26"/>
      <c r="AQ946" s="26"/>
      <c r="AR946" s="26"/>
      <c r="AS946" s="26"/>
      <c r="AT946" s="26"/>
      <c r="AU946" s="26"/>
      <c r="AV946" s="26"/>
      <c r="AW946" s="26"/>
      <c r="AX946" s="26"/>
      <c r="AY946" s="26"/>
      <c r="AZ946" s="26"/>
      <c r="BA946" s="26"/>
      <c r="BB946" s="26"/>
      <c r="BC946" s="26"/>
      <c r="BD946" s="26"/>
      <c r="BE946" s="26"/>
      <c r="BF946" s="26"/>
      <c r="BG946" s="26"/>
      <c r="BH946" s="26"/>
    </row>
    <row r="947" spans="1:60" s="5" customFormat="1" x14ac:dyDescent="0.25">
      <c r="A947" s="7" t="s">
        <v>1007</v>
      </c>
      <c r="B947" s="8" t="s">
        <v>3963</v>
      </c>
      <c r="C947" s="5" t="s">
        <v>3964</v>
      </c>
      <c r="D947" s="5" t="s">
        <v>458</v>
      </c>
      <c r="E947" s="5">
        <v>7</v>
      </c>
      <c r="F947" s="33">
        <v>1</v>
      </c>
      <c r="G947" s="37">
        <v>6.2</v>
      </c>
      <c r="H947" s="42">
        <f>(F947*0.4*G947)/1.055</f>
        <v>2.3507109004739344</v>
      </c>
      <c r="I947" s="34">
        <f t="shared" si="55"/>
        <v>5.6420000000000003</v>
      </c>
      <c r="J947" s="26"/>
      <c r="K947" s="26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</row>
    <row r="948" spans="1:60" x14ac:dyDescent="0.25">
      <c r="A948" s="7" t="s">
        <v>1007</v>
      </c>
      <c r="B948" s="8" t="s">
        <v>3969</v>
      </c>
      <c r="C948" s="5" t="s">
        <v>3970</v>
      </c>
      <c r="D948" s="5" t="s">
        <v>776</v>
      </c>
      <c r="E948" s="5">
        <v>7</v>
      </c>
      <c r="F948" s="33">
        <v>1</v>
      </c>
      <c r="G948" s="37">
        <v>6.2</v>
      </c>
      <c r="H948" s="42">
        <f>(F948*0.25*G948)/1.055</f>
        <v>1.4691943127962086</v>
      </c>
      <c r="I948" s="34">
        <f t="shared" si="55"/>
        <v>5.6420000000000003</v>
      </c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  <c r="AE948" s="26"/>
      <c r="AF948" s="26"/>
      <c r="AG948" s="26"/>
      <c r="AH948" s="26"/>
      <c r="AI948" s="26"/>
      <c r="AJ948" s="26"/>
      <c r="AK948" s="26"/>
      <c r="AL948" s="26"/>
      <c r="AM948" s="26"/>
      <c r="AN948" s="26"/>
      <c r="AO948" s="26"/>
      <c r="AP948" s="26"/>
      <c r="AQ948" s="26"/>
      <c r="AR948" s="26"/>
      <c r="AS948" s="26"/>
      <c r="AT948" s="26"/>
      <c r="AU948" s="26"/>
      <c r="AV948" s="26"/>
      <c r="AW948" s="26"/>
      <c r="AX948" s="26"/>
      <c r="AY948" s="26"/>
      <c r="AZ948" s="26"/>
      <c r="BA948" s="26"/>
      <c r="BB948" s="26"/>
      <c r="BC948" s="26"/>
      <c r="BD948" s="26"/>
      <c r="BE948" s="26"/>
      <c r="BF948" s="26"/>
      <c r="BG948" s="26"/>
      <c r="BH948" s="26"/>
    </row>
    <row r="949" spans="1:60" x14ac:dyDescent="0.25">
      <c r="A949" s="7" t="s">
        <v>1007</v>
      </c>
      <c r="B949" s="8" t="s">
        <v>3376</v>
      </c>
      <c r="C949" s="5" t="s">
        <v>3377</v>
      </c>
      <c r="D949" s="5" t="s">
        <v>458</v>
      </c>
      <c r="E949" s="5">
        <v>2</v>
      </c>
      <c r="F949" s="33">
        <v>3</v>
      </c>
      <c r="G949" s="37">
        <v>5.2</v>
      </c>
      <c r="H949" s="42">
        <f>(F949*0.4*G949)/1.055</f>
        <v>5.9146919431279636</v>
      </c>
      <c r="I949" s="34">
        <f t="shared" si="55"/>
        <v>14.196000000000002</v>
      </c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  <c r="AE949" s="26"/>
      <c r="AF949" s="26"/>
      <c r="AG949" s="26"/>
      <c r="AH949" s="26"/>
      <c r="AI949" s="26"/>
      <c r="AJ949" s="26"/>
      <c r="AK949" s="26"/>
      <c r="AL949" s="26"/>
      <c r="AM949" s="26"/>
      <c r="AN949" s="26"/>
      <c r="AO949" s="26"/>
      <c r="AP949" s="26"/>
      <c r="AQ949" s="26"/>
      <c r="AR949" s="26"/>
      <c r="AS949" s="26"/>
      <c r="AT949" s="26"/>
      <c r="AU949" s="26"/>
      <c r="AV949" s="26"/>
      <c r="AW949" s="26"/>
      <c r="AX949" s="26"/>
      <c r="AY949" s="26"/>
      <c r="AZ949" s="26"/>
      <c r="BA949" s="26"/>
      <c r="BB949" s="26"/>
      <c r="BC949" s="26"/>
      <c r="BD949" s="26"/>
      <c r="BE949" s="26"/>
      <c r="BF949" s="26"/>
      <c r="BG949" s="26"/>
      <c r="BH949" s="26"/>
    </row>
    <row r="950" spans="1:60" x14ac:dyDescent="0.25">
      <c r="A950" s="21" t="s">
        <v>1007</v>
      </c>
      <c r="B950" s="22" t="s">
        <v>3388</v>
      </c>
      <c r="C950" s="23" t="s">
        <v>3389</v>
      </c>
      <c r="D950" s="23" t="s">
        <v>458</v>
      </c>
      <c r="E950" s="23">
        <v>9</v>
      </c>
      <c r="F950" s="31">
        <v>26</v>
      </c>
      <c r="G950" s="30">
        <v>12.9</v>
      </c>
      <c r="H950" s="40">
        <f>(F950*0.25*G950)/1.055</f>
        <v>79.478672985781998</v>
      </c>
      <c r="I950" s="34">
        <f t="shared" si="55"/>
        <v>305.21400000000006</v>
      </c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  <c r="AE950" s="26"/>
      <c r="AF950" s="26"/>
      <c r="AG950" s="26"/>
      <c r="AH950" s="26"/>
      <c r="AI950" s="26"/>
      <c r="AJ950" s="26"/>
      <c r="AK950" s="26"/>
      <c r="AL950" s="26"/>
      <c r="AM950" s="26"/>
      <c r="AN950" s="26"/>
      <c r="AO950" s="26"/>
      <c r="AP950" s="26"/>
      <c r="AQ950" s="26"/>
      <c r="AR950" s="26"/>
      <c r="AS950" s="26"/>
      <c r="AT950" s="26"/>
      <c r="AU950" s="26"/>
      <c r="AV950" s="26"/>
      <c r="AW950" s="26"/>
      <c r="AX950" s="26"/>
      <c r="AY950" s="26"/>
      <c r="AZ950" s="26"/>
      <c r="BA950" s="26"/>
      <c r="BB950" s="26"/>
      <c r="BC950" s="26"/>
      <c r="BD950" s="26"/>
      <c r="BE950" s="26"/>
      <c r="BF950" s="26"/>
      <c r="BG950" s="26"/>
      <c r="BH950" s="26"/>
    </row>
    <row r="951" spans="1:60" x14ac:dyDescent="0.25">
      <c r="A951" s="7" t="s">
        <v>1007</v>
      </c>
      <c r="B951" s="8" t="s">
        <v>3256</v>
      </c>
      <c r="C951" s="5" t="s">
        <v>3257</v>
      </c>
      <c r="D951" s="5" t="s">
        <v>458</v>
      </c>
      <c r="E951" s="5">
        <v>9</v>
      </c>
      <c r="F951" s="33">
        <v>23</v>
      </c>
      <c r="G951" s="37">
        <v>12.9</v>
      </c>
      <c r="H951" s="42">
        <f>(F951*0.25*G951)/1.055</f>
        <v>70.308056872037909</v>
      </c>
      <c r="I951" s="34">
        <f t="shared" si="55"/>
        <v>269.99700000000001</v>
      </c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  <c r="AE951" s="26"/>
      <c r="AF951" s="26"/>
      <c r="AG951" s="26"/>
      <c r="AH951" s="26"/>
      <c r="AI951" s="26"/>
      <c r="AJ951" s="26"/>
      <c r="AK951" s="26"/>
      <c r="AL951" s="26"/>
      <c r="AM951" s="26"/>
      <c r="AN951" s="26"/>
      <c r="AO951" s="26"/>
      <c r="AP951" s="26"/>
      <c r="AQ951" s="26"/>
      <c r="AR951" s="26"/>
      <c r="AS951" s="26"/>
      <c r="AT951" s="26"/>
      <c r="AU951" s="26"/>
      <c r="AV951" s="26"/>
      <c r="AW951" s="26"/>
      <c r="AX951" s="26"/>
      <c r="AY951" s="26"/>
      <c r="AZ951" s="26"/>
      <c r="BA951" s="26"/>
      <c r="BB951" s="26"/>
      <c r="BC951" s="26"/>
      <c r="BD951" s="26"/>
      <c r="BE951" s="26"/>
      <c r="BF951" s="26"/>
      <c r="BG951" s="26"/>
      <c r="BH951" s="26"/>
    </row>
    <row r="952" spans="1:60" x14ac:dyDescent="0.25">
      <c r="A952" s="7" t="s">
        <v>1007</v>
      </c>
      <c r="B952" s="8" t="s">
        <v>1877</v>
      </c>
      <c r="C952" s="5" t="s">
        <v>1878</v>
      </c>
      <c r="D952" s="5" t="s">
        <v>1784</v>
      </c>
      <c r="E952" s="5">
        <v>2</v>
      </c>
      <c r="F952" s="33">
        <v>10</v>
      </c>
      <c r="G952" s="37">
        <v>10.9</v>
      </c>
      <c r="H952" s="42">
        <f>(F952*0.4*G952)/1.055</f>
        <v>41.327014218009481</v>
      </c>
      <c r="I952" s="34">
        <f t="shared" si="55"/>
        <v>99.19</v>
      </c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  <c r="AD952" s="26"/>
      <c r="AE952" s="26"/>
      <c r="AF952" s="26"/>
      <c r="AG952" s="26"/>
      <c r="AH952" s="26"/>
      <c r="AI952" s="26"/>
      <c r="AJ952" s="26"/>
      <c r="AK952" s="26"/>
      <c r="AL952" s="26"/>
      <c r="AM952" s="26"/>
      <c r="AN952" s="26"/>
      <c r="AO952" s="26"/>
      <c r="AP952" s="26"/>
      <c r="AQ952" s="26"/>
      <c r="AR952" s="26"/>
      <c r="AS952" s="26"/>
      <c r="AT952" s="26"/>
      <c r="AU952" s="26"/>
      <c r="AV952" s="26"/>
      <c r="AW952" s="26"/>
      <c r="AX952" s="26"/>
      <c r="AY952" s="26"/>
      <c r="AZ952" s="26"/>
      <c r="BA952" s="26"/>
      <c r="BB952" s="26"/>
      <c r="BC952" s="26"/>
      <c r="BD952" s="26"/>
      <c r="BE952" s="26"/>
      <c r="BF952" s="26"/>
      <c r="BG952" s="26"/>
      <c r="BH952" s="26"/>
    </row>
    <row r="953" spans="1:60" x14ac:dyDescent="0.25">
      <c r="A953" s="7" t="s">
        <v>1007</v>
      </c>
      <c r="B953" s="8" t="s">
        <v>3731</v>
      </c>
      <c r="C953" s="5" t="s">
        <v>3732</v>
      </c>
      <c r="D953" s="5" t="s">
        <v>1784</v>
      </c>
      <c r="E953" s="5">
        <v>2</v>
      </c>
      <c r="F953" s="33">
        <v>1</v>
      </c>
      <c r="G953" s="37">
        <v>2.5</v>
      </c>
      <c r="H953" s="42">
        <f>(F953*0.4*G953)/1.055</f>
        <v>0.94786729857819907</v>
      </c>
      <c r="I953" s="34">
        <f t="shared" si="55"/>
        <v>2.2749999999999999</v>
      </c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  <c r="AE953" s="26"/>
      <c r="AF953" s="26"/>
      <c r="AG953" s="26"/>
      <c r="AH953" s="26"/>
      <c r="AI953" s="26"/>
      <c r="AJ953" s="26"/>
      <c r="AK953" s="26"/>
      <c r="AL953" s="26"/>
      <c r="AM953" s="26"/>
      <c r="AN953" s="26"/>
      <c r="AO953" s="26"/>
      <c r="AP953" s="26"/>
      <c r="AQ953" s="26"/>
      <c r="AR953" s="26"/>
      <c r="AS953" s="26"/>
      <c r="AT953" s="26"/>
      <c r="AU953" s="26"/>
      <c r="AV953" s="26"/>
      <c r="AW953" s="26"/>
      <c r="AX953" s="26"/>
      <c r="AY953" s="26"/>
      <c r="AZ953" s="26"/>
      <c r="BA953" s="26"/>
      <c r="BB953" s="26"/>
      <c r="BC953" s="26"/>
      <c r="BD953" s="26"/>
      <c r="BE953" s="26"/>
      <c r="BF953" s="26"/>
      <c r="BG953" s="26"/>
      <c r="BH953" s="26"/>
    </row>
    <row r="954" spans="1:60" x14ac:dyDescent="0.25">
      <c r="A954" s="7" t="s">
        <v>1007</v>
      </c>
      <c r="B954" s="8" t="s">
        <v>3378</v>
      </c>
      <c r="C954" s="5" t="s">
        <v>3379</v>
      </c>
      <c r="D954" s="5" t="s">
        <v>458</v>
      </c>
      <c r="E954" s="5">
        <v>6</v>
      </c>
      <c r="F954" s="33">
        <v>2</v>
      </c>
      <c r="G954" s="37">
        <v>5.2</v>
      </c>
      <c r="H954" s="42">
        <f>(F954*0.4*G954)/1.055</f>
        <v>3.9431279620853084</v>
      </c>
      <c r="I954" s="35">
        <f t="shared" si="55"/>
        <v>9.4640000000000004</v>
      </c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  <c r="AE954" s="24"/>
      <c r="AF954" s="24"/>
      <c r="AG954" s="24"/>
      <c r="AH954" s="24"/>
      <c r="AI954" s="24"/>
      <c r="AJ954" s="24"/>
      <c r="AK954" s="24"/>
      <c r="AL954" s="24"/>
      <c r="AM954" s="24"/>
      <c r="AN954" s="24"/>
      <c r="AO954" s="24"/>
      <c r="AP954" s="24"/>
      <c r="AQ954" s="24"/>
      <c r="AR954" s="24"/>
      <c r="AS954" s="24"/>
      <c r="AT954" s="24"/>
      <c r="AU954" s="24"/>
      <c r="AV954" s="24"/>
      <c r="AW954" s="24"/>
      <c r="AX954" s="24"/>
      <c r="AY954" s="24"/>
      <c r="AZ954" s="24"/>
      <c r="BA954" s="24"/>
      <c r="BB954" s="24"/>
      <c r="BC954" s="24"/>
      <c r="BD954" s="24"/>
      <c r="BE954" s="24"/>
      <c r="BF954" s="24"/>
      <c r="BG954" s="24"/>
      <c r="BH954" s="24"/>
    </row>
    <row r="955" spans="1:60" x14ac:dyDescent="0.25">
      <c r="A955" s="7" t="s">
        <v>1007</v>
      </c>
      <c r="B955" s="8" t="s">
        <v>1856</v>
      </c>
      <c r="C955" s="5" t="s">
        <v>1857</v>
      </c>
      <c r="D955" s="5" t="s">
        <v>1858</v>
      </c>
      <c r="E955" s="5">
        <v>5</v>
      </c>
      <c r="F955" s="33">
        <v>1</v>
      </c>
      <c r="G955" s="37">
        <v>7.9</v>
      </c>
      <c r="H955" s="42"/>
      <c r="I955" s="34">
        <f t="shared" si="55"/>
        <v>7.1890000000000009</v>
      </c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  <c r="AD955" s="26"/>
      <c r="AE955" s="26"/>
      <c r="AF955" s="26"/>
      <c r="AG955" s="26"/>
      <c r="AH955" s="26"/>
      <c r="AI955" s="26"/>
      <c r="AJ955" s="26"/>
      <c r="AK955" s="26"/>
      <c r="AL955" s="26"/>
      <c r="AM955" s="26"/>
      <c r="AN955" s="26"/>
      <c r="AO955" s="26"/>
      <c r="AP955" s="26"/>
      <c r="AQ955" s="26"/>
      <c r="AR955" s="26"/>
      <c r="AS955" s="26"/>
      <c r="AT955" s="26"/>
      <c r="AU955" s="26"/>
      <c r="AV955" s="26"/>
      <c r="AW955" s="26"/>
      <c r="AX955" s="26"/>
      <c r="AY955" s="26"/>
      <c r="AZ955" s="26"/>
      <c r="BA955" s="26"/>
      <c r="BB955" s="26"/>
      <c r="BC955" s="26"/>
      <c r="BD955" s="26"/>
      <c r="BE955" s="26"/>
      <c r="BF955" s="26"/>
      <c r="BG955" s="26"/>
      <c r="BH955" s="26"/>
    </row>
    <row r="956" spans="1:60" x14ac:dyDescent="0.25">
      <c r="A956" s="21" t="s">
        <v>1007</v>
      </c>
      <c r="B956" s="22" t="s">
        <v>3941</v>
      </c>
      <c r="C956" s="23" t="s">
        <v>3942</v>
      </c>
      <c r="D956" s="23" t="s">
        <v>425</v>
      </c>
      <c r="E956" s="23">
        <v>5</v>
      </c>
      <c r="F956" s="31">
        <v>1</v>
      </c>
      <c r="G956" s="30">
        <v>6.2</v>
      </c>
      <c r="H956" s="40">
        <f>(F956*0.25*G956)/1.055</f>
        <v>1.4691943127962086</v>
      </c>
      <c r="I956" s="34">
        <f t="shared" si="55"/>
        <v>5.6420000000000003</v>
      </c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  <c r="AE956" s="26"/>
      <c r="AF956" s="26"/>
      <c r="AG956" s="26"/>
      <c r="AH956" s="26"/>
      <c r="AI956" s="26"/>
      <c r="AJ956" s="26"/>
      <c r="AK956" s="26"/>
      <c r="AL956" s="26"/>
      <c r="AM956" s="26"/>
      <c r="AN956" s="26"/>
      <c r="AO956" s="26"/>
      <c r="AP956" s="26"/>
      <c r="AQ956" s="26"/>
      <c r="AR956" s="26"/>
      <c r="AS956" s="26"/>
      <c r="AT956" s="26"/>
      <c r="AU956" s="26"/>
      <c r="AV956" s="26"/>
      <c r="AW956" s="26"/>
      <c r="AX956" s="26"/>
      <c r="AY956" s="26"/>
      <c r="AZ956" s="26"/>
      <c r="BA956" s="26"/>
      <c r="BB956" s="26"/>
      <c r="BC956" s="26"/>
      <c r="BD956" s="26"/>
      <c r="BE956" s="26"/>
      <c r="BF956" s="26"/>
      <c r="BG956" s="26"/>
      <c r="BH956" s="26"/>
    </row>
    <row r="957" spans="1:60" x14ac:dyDescent="0.25">
      <c r="A957" s="7" t="s">
        <v>1007</v>
      </c>
      <c r="B957" s="8" t="s">
        <v>1865</v>
      </c>
      <c r="C957" s="5" t="s">
        <v>1866</v>
      </c>
      <c r="D957" s="5" t="s">
        <v>473</v>
      </c>
      <c r="E957" s="5">
        <v>8</v>
      </c>
      <c r="F957" s="33">
        <v>2</v>
      </c>
      <c r="G957" s="37">
        <v>5.9</v>
      </c>
      <c r="H957" s="42">
        <f>(F957*0.4*G957)/1.055</f>
        <v>4.4739336492891004</v>
      </c>
      <c r="I957" s="34">
        <f t="shared" si="55"/>
        <v>10.738000000000001</v>
      </c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  <c r="AE957" s="26"/>
      <c r="AF957" s="26"/>
      <c r="AG957" s="26"/>
      <c r="AH957" s="26"/>
      <c r="AI957" s="26"/>
      <c r="AJ957" s="26"/>
      <c r="AK957" s="26"/>
      <c r="AL957" s="26"/>
      <c r="AM957" s="26"/>
      <c r="AN957" s="26"/>
      <c r="AO957" s="26"/>
      <c r="AP957" s="26"/>
      <c r="AQ957" s="26"/>
      <c r="AR957" s="26"/>
      <c r="AS957" s="26"/>
      <c r="AT957" s="26"/>
      <c r="AU957" s="26"/>
      <c r="AV957" s="26"/>
      <c r="AW957" s="26"/>
      <c r="AX957" s="26"/>
      <c r="AY957" s="26"/>
      <c r="AZ957" s="26"/>
      <c r="BA957" s="26"/>
      <c r="BB957" s="26"/>
      <c r="BC957" s="26"/>
      <c r="BD957" s="26"/>
      <c r="BE957" s="26"/>
      <c r="BF957" s="26"/>
      <c r="BG957" s="26"/>
      <c r="BH957" s="26"/>
    </row>
    <row r="958" spans="1:60" x14ac:dyDescent="0.25">
      <c r="A958" s="7" t="s">
        <v>1007</v>
      </c>
      <c r="B958" s="8" t="s">
        <v>3971</v>
      </c>
      <c r="C958" s="5" t="s">
        <v>3972</v>
      </c>
      <c r="D958" s="5" t="s">
        <v>473</v>
      </c>
      <c r="E958" s="5">
        <v>7</v>
      </c>
      <c r="F958" s="33">
        <v>1</v>
      </c>
      <c r="G958" s="37">
        <v>6.2</v>
      </c>
      <c r="H958" s="42">
        <f>(F958*0.33*G958)/1.055</f>
        <v>1.9393364928909955</v>
      </c>
      <c r="I958" s="34">
        <f t="shared" si="55"/>
        <v>5.6420000000000003</v>
      </c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  <c r="AE958" s="26"/>
      <c r="AF958" s="26"/>
      <c r="AG958" s="26"/>
      <c r="AH958" s="26"/>
      <c r="AI958" s="26"/>
      <c r="AJ958" s="26"/>
      <c r="AK958" s="26"/>
      <c r="AL958" s="26"/>
      <c r="AM958" s="26"/>
      <c r="AN958" s="26"/>
      <c r="AO958" s="26"/>
      <c r="AP958" s="26"/>
      <c r="AQ958" s="26"/>
      <c r="AR958" s="26"/>
      <c r="AS958" s="26"/>
      <c r="AT958" s="26"/>
      <c r="AU958" s="26"/>
      <c r="AV958" s="26"/>
      <c r="AW958" s="26"/>
      <c r="AX958" s="26"/>
      <c r="AY958" s="26"/>
      <c r="AZ958" s="26"/>
      <c r="BA958" s="26"/>
      <c r="BB958" s="26"/>
      <c r="BC958" s="26"/>
      <c r="BD958" s="26"/>
      <c r="BE958" s="26"/>
      <c r="BF958" s="26"/>
      <c r="BG958" s="26"/>
      <c r="BH958" s="26"/>
    </row>
    <row r="959" spans="1:60" x14ac:dyDescent="0.25">
      <c r="A959" s="21" t="s">
        <v>1007</v>
      </c>
      <c r="B959" s="22" t="s">
        <v>3904</v>
      </c>
      <c r="C959" s="23" t="s">
        <v>974</v>
      </c>
      <c r="D959" s="23" t="s">
        <v>110</v>
      </c>
      <c r="E959" s="23">
        <v>3</v>
      </c>
      <c r="F959" s="31">
        <v>2</v>
      </c>
      <c r="G959" s="30">
        <v>11.9</v>
      </c>
      <c r="H959" s="40">
        <f>(F959*0.25*G959)/1.055</f>
        <v>5.6398104265402846</v>
      </c>
      <c r="I959" s="34">
        <f t="shared" si="55"/>
        <v>21.658000000000001</v>
      </c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  <c r="AE959" s="26"/>
      <c r="AF959" s="26"/>
      <c r="AG959" s="26"/>
      <c r="AH959" s="26"/>
      <c r="AI959" s="26"/>
      <c r="AJ959" s="26"/>
      <c r="AK959" s="26"/>
      <c r="AL959" s="26"/>
      <c r="AM959" s="26"/>
      <c r="AN959" s="26"/>
      <c r="AO959" s="26"/>
      <c r="AP959" s="26"/>
      <c r="AQ959" s="26"/>
      <c r="AR959" s="26"/>
      <c r="AS959" s="26"/>
      <c r="AT959" s="26"/>
      <c r="AU959" s="26"/>
      <c r="AV959" s="26"/>
      <c r="AW959" s="26"/>
      <c r="AX959" s="26"/>
      <c r="AY959" s="26"/>
      <c r="AZ959" s="26"/>
      <c r="BA959" s="26"/>
      <c r="BB959" s="26"/>
      <c r="BC959" s="26"/>
      <c r="BD959" s="26"/>
      <c r="BE959" s="26"/>
      <c r="BF959" s="26"/>
      <c r="BG959" s="26"/>
      <c r="BH959" s="26"/>
    </row>
    <row r="960" spans="1:60" x14ac:dyDescent="0.25">
      <c r="A960" s="7" t="s">
        <v>1007</v>
      </c>
      <c r="B960" s="8" t="s">
        <v>1867</v>
      </c>
      <c r="C960" s="5" t="s">
        <v>1868</v>
      </c>
      <c r="D960" s="5" t="s">
        <v>458</v>
      </c>
      <c r="E960" s="5">
        <v>2</v>
      </c>
      <c r="F960" s="33">
        <v>2</v>
      </c>
      <c r="G960" s="37">
        <v>5.2</v>
      </c>
      <c r="H960" s="42">
        <f t="shared" ref="H960:H971" si="56">(F960*0.4*G960)/1.055</f>
        <v>3.9431279620853084</v>
      </c>
      <c r="I960" s="34">
        <f t="shared" si="55"/>
        <v>9.4640000000000004</v>
      </c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  <c r="AE960" s="26"/>
      <c r="AF960" s="26"/>
      <c r="AG960" s="26"/>
      <c r="AH960" s="26"/>
      <c r="AI960" s="26"/>
      <c r="AJ960" s="26"/>
      <c r="AK960" s="26"/>
      <c r="AL960" s="26"/>
      <c r="AM960" s="26"/>
      <c r="AN960" s="26"/>
      <c r="AO960" s="26"/>
      <c r="AP960" s="26"/>
      <c r="AQ960" s="26"/>
      <c r="AR960" s="26"/>
      <c r="AS960" s="26"/>
      <c r="AT960" s="26"/>
      <c r="AU960" s="26"/>
      <c r="AV960" s="26"/>
      <c r="AW960" s="26"/>
      <c r="AX960" s="26"/>
      <c r="AY960" s="26"/>
      <c r="AZ960" s="26"/>
      <c r="BA960" s="26"/>
      <c r="BB960" s="26"/>
      <c r="BC960" s="26"/>
      <c r="BD960" s="26"/>
      <c r="BE960" s="26"/>
      <c r="BF960" s="26"/>
      <c r="BG960" s="26"/>
      <c r="BH960" s="26"/>
    </row>
    <row r="961" spans="1:60" x14ac:dyDescent="0.25">
      <c r="A961" s="7" t="s">
        <v>1007</v>
      </c>
      <c r="B961" s="8" t="s">
        <v>3896</v>
      </c>
      <c r="C961" s="5" t="s">
        <v>3897</v>
      </c>
      <c r="D961" s="5" t="s">
        <v>1889</v>
      </c>
      <c r="E961" s="5">
        <v>7</v>
      </c>
      <c r="F961" s="33">
        <v>2</v>
      </c>
      <c r="G961" s="37">
        <v>6.9</v>
      </c>
      <c r="H961" s="42">
        <f t="shared" si="56"/>
        <v>5.2322274881516595</v>
      </c>
      <c r="I961" s="34">
        <f t="shared" si="55"/>
        <v>12.558000000000002</v>
      </c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  <c r="AE961" s="26"/>
      <c r="AF961" s="26"/>
      <c r="AG961" s="26"/>
      <c r="AH961" s="26"/>
      <c r="AI961" s="26"/>
      <c r="AJ961" s="26"/>
      <c r="AK961" s="26"/>
      <c r="AL961" s="26"/>
      <c r="AM961" s="26"/>
      <c r="AN961" s="26"/>
      <c r="AO961" s="26"/>
      <c r="AP961" s="26"/>
      <c r="AQ961" s="26"/>
      <c r="AR961" s="26"/>
      <c r="AS961" s="26"/>
      <c r="AT961" s="26"/>
      <c r="AU961" s="26"/>
      <c r="AV961" s="26"/>
      <c r="AW961" s="26"/>
      <c r="AX961" s="26"/>
      <c r="AY961" s="26"/>
      <c r="AZ961" s="26"/>
      <c r="BA961" s="26"/>
      <c r="BB961" s="26"/>
      <c r="BC961" s="26"/>
      <c r="BD961" s="26"/>
      <c r="BE961" s="26"/>
      <c r="BF961" s="26"/>
      <c r="BG961" s="26"/>
      <c r="BH961" s="26"/>
    </row>
    <row r="962" spans="1:60" x14ac:dyDescent="0.25">
      <c r="A962" s="7" t="s">
        <v>1007</v>
      </c>
      <c r="B962" s="8" t="s">
        <v>1885</v>
      </c>
      <c r="C962" s="5" t="s">
        <v>1886</v>
      </c>
      <c r="D962" s="5" t="s">
        <v>458</v>
      </c>
      <c r="E962" s="5">
        <v>7</v>
      </c>
      <c r="F962" s="33">
        <v>2</v>
      </c>
      <c r="G962" s="37">
        <v>9.9</v>
      </c>
      <c r="H962" s="42">
        <f t="shared" si="56"/>
        <v>7.5071090047393376</v>
      </c>
      <c r="I962" s="34">
        <f t="shared" si="55"/>
        <v>18.018000000000001</v>
      </c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  <c r="AE962" s="26"/>
      <c r="AF962" s="26"/>
      <c r="AG962" s="26"/>
      <c r="AH962" s="26"/>
      <c r="AI962" s="26"/>
      <c r="AJ962" s="26"/>
      <c r="AK962" s="26"/>
      <c r="AL962" s="26"/>
      <c r="AM962" s="26"/>
      <c r="AN962" s="26"/>
      <c r="AO962" s="26"/>
      <c r="AP962" s="26"/>
      <c r="AQ962" s="26"/>
      <c r="AR962" s="26"/>
      <c r="AS962" s="26"/>
      <c r="AT962" s="26"/>
      <c r="AU962" s="26"/>
      <c r="AV962" s="26"/>
      <c r="AW962" s="26"/>
      <c r="AX962" s="26"/>
      <c r="AY962" s="26"/>
      <c r="AZ962" s="26"/>
      <c r="BA962" s="26"/>
      <c r="BB962" s="26"/>
      <c r="BC962" s="26"/>
      <c r="BD962" s="26"/>
      <c r="BE962" s="26"/>
      <c r="BF962" s="26"/>
      <c r="BG962" s="26"/>
      <c r="BH962" s="26"/>
    </row>
    <row r="963" spans="1:60" x14ac:dyDescent="0.25">
      <c r="A963" s="7" t="s">
        <v>1007</v>
      </c>
      <c r="B963" s="8" t="s">
        <v>1861</v>
      </c>
      <c r="C963" s="5" t="s">
        <v>1862</v>
      </c>
      <c r="D963" s="5" t="s">
        <v>458</v>
      </c>
      <c r="E963" s="5">
        <v>2</v>
      </c>
      <c r="F963" s="33">
        <v>3</v>
      </c>
      <c r="G963" s="37">
        <v>5.2</v>
      </c>
      <c r="H963" s="42">
        <f t="shared" si="56"/>
        <v>5.9146919431279636</v>
      </c>
      <c r="I963" s="34">
        <f t="shared" si="55"/>
        <v>14.196000000000002</v>
      </c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  <c r="AE963" s="26"/>
      <c r="AF963" s="26"/>
      <c r="AG963" s="26"/>
      <c r="AH963" s="26"/>
      <c r="AI963" s="26"/>
      <c r="AJ963" s="26"/>
      <c r="AK963" s="26"/>
      <c r="AL963" s="26"/>
      <c r="AM963" s="26"/>
      <c r="AN963" s="26"/>
      <c r="AO963" s="26"/>
      <c r="AP963" s="26"/>
      <c r="AQ963" s="26"/>
      <c r="AR963" s="26"/>
      <c r="AS963" s="26"/>
      <c r="AT963" s="26"/>
      <c r="AU963" s="26"/>
      <c r="AV963" s="26"/>
      <c r="AW963" s="26"/>
      <c r="AX963" s="26"/>
      <c r="AY963" s="26"/>
      <c r="AZ963" s="26"/>
      <c r="BA963" s="26"/>
      <c r="BB963" s="26"/>
      <c r="BC963" s="26"/>
      <c r="BD963" s="26"/>
      <c r="BE963" s="26"/>
      <c r="BF963" s="26"/>
      <c r="BG963" s="26"/>
      <c r="BH963" s="26"/>
    </row>
    <row r="964" spans="1:60" s="5" customFormat="1" x14ac:dyDescent="0.25">
      <c r="A964" s="7" t="s">
        <v>1007</v>
      </c>
      <c r="B964" s="8" t="s">
        <v>1901</v>
      </c>
      <c r="C964" s="5" t="s">
        <v>1902</v>
      </c>
      <c r="D964" s="5" t="s">
        <v>458</v>
      </c>
      <c r="E964" s="5">
        <v>6</v>
      </c>
      <c r="F964" s="33">
        <v>2</v>
      </c>
      <c r="G964" s="37">
        <v>7.9</v>
      </c>
      <c r="H964" s="42">
        <f t="shared" si="56"/>
        <v>5.9905213270142186</v>
      </c>
      <c r="I964" s="34">
        <f t="shared" si="55"/>
        <v>14.378000000000002</v>
      </c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  <c r="AE964" s="26"/>
      <c r="AF964" s="26"/>
      <c r="AG964" s="26"/>
      <c r="AH964" s="26"/>
      <c r="AI964" s="26"/>
      <c r="AJ964" s="26"/>
      <c r="AK964" s="26"/>
      <c r="AL964" s="26"/>
      <c r="AM964" s="26"/>
      <c r="AN964" s="26"/>
      <c r="AO964" s="26"/>
      <c r="AP964" s="26"/>
      <c r="AQ964" s="26"/>
      <c r="AR964" s="26"/>
      <c r="AS964" s="26"/>
      <c r="AT964" s="26"/>
      <c r="AU964" s="26"/>
      <c r="AV964" s="26"/>
      <c r="AW964" s="26"/>
      <c r="AX964" s="26"/>
      <c r="AY964" s="26"/>
      <c r="AZ964" s="26"/>
      <c r="BA964" s="26"/>
      <c r="BB964" s="26"/>
      <c r="BC964" s="26"/>
      <c r="BD964" s="26"/>
      <c r="BE964" s="26"/>
      <c r="BF964" s="26"/>
      <c r="BG964" s="26"/>
      <c r="BH964" s="26"/>
    </row>
    <row r="965" spans="1:60" x14ac:dyDescent="0.25">
      <c r="A965" s="7" t="s">
        <v>1007</v>
      </c>
      <c r="B965" s="8" t="s">
        <v>1883</v>
      </c>
      <c r="C965" s="5" t="s">
        <v>1884</v>
      </c>
      <c r="D965" s="5" t="s">
        <v>473</v>
      </c>
      <c r="E965" s="5">
        <v>10</v>
      </c>
      <c r="F965" s="33">
        <v>1</v>
      </c>
      <c r="G965" s="37">
        <v>12.9</v>
      </c>
      <c r="H965" s="42">
        <f t="shared" si="56"/>
        <v>4.8909952606635079</v>
      </c>
      <c r="I965" s="34">
        <f t="shared" si="55"/>
        <v>11.739000000000001</v>
      </c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  <c r="AD965" s="26"/>
      <c r="AE965" s="26"/>
      <c r="AF965" s="26"/>
      <c r="AG965" s="26"/>
      <c r="AH965" s="26"/>
      <c r="AI965" s="26"/>
      <c r="AJ965" s="26"/>
      <c r="AK965" s="26"/>
      <c r="AL965" s="26"/>
      <c r="AM965" s="26"/>
      <c r="AN965" s="26"/>
      <c r="AO965" s="26"/>
      <c r="AP965" s="26"/>
      <c r="AQ965" s="26"/>
      <c r="AR965" s="26"/>
      <c r="AS965" s="26"/>
      <c r="AT965" s="26"/>
      <c r="AU965" s="26"/>
      <c r="AV965" s="26"/>
      <c r="AW965" s="26"/>
      <c r="AX965" s="26"/>
      <c r="AY965" s="26"/>
      <c r="AZ965" s="26"/>
      <c r="BA965" s="26"/>
      <c r="BB965" s="26"/>
      <c r="BC965" s="26"/>
      <c r="BD965" s="26"/>
      <c r="BE965" s="26"/>
      <c r="BF965" s="26"/>
      <c r="BG965" s="26"/>
      <c r="BH965" s="26"/>
    </row>
    <row r="966" spans="1:60" x14ac:dyDescent="0.25">
      <c r="A966" s="7" t="s">
        <v>1007</v>
      </c>
      <c r="B966" s="8" t="s">
        <v>3967</v>
      </c>
      <c r="C966" s="5" t="s">
        <v>3968</v>
      </c>
      <c r="D966" s="5" t="s">
        <v>425</v>
      </c>
      <c r="E966" s="5">
        <v>9</v>
      </c>
      <c r="F966" s="33">
        <v>2</v>
      </c>
      <c r="G966" s="37">
        <v>6.2</v>
      </c>
      <c r="H966" s="42">
        <f t="shared" si="56"/>
        <v>4.7014218009478688</v>
      </c>
      <c r="I966" s="34">
        <f t="shared" si="55"/>
        <v>11.284000000000001</v>
      </c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  <c r="AD966" s="26"/>
      <c r="AE966" s="26"/>
      <c r="AF966" s="26"/>
      <c r="AG966" s="26"/>
      <c r="AH966" s="26"/>
      <c r="AI966" s="26"/>
      <c r="AJ966" s="26"/>
      <c r="AK966" s="26"/>
      <c r="AL966" s="26"/>
      <c r="AM966" s="26"/>
      <c r="AN966" s="26"/>
      <c r="AO966" s="26"/>
      <c r="AP966" s="26"/>
      <c r="AQ966" s="26"/>
      <c r="AR966" s="26"/>
      <c r="AS966" s="26"/>
      <c r="AT966" s="26"/>
      <c r="AU966" s="26"/>
      <c r="AV966" s="26"/>
      <c r="AW966" s="26"/>
      <c r="AX966" s="26"/>
      <c r="AY966" s="26"/>
      <c r="AZ966" s="26"/>
      <c r="BA966" s="26"/>
      <c r="BB966" s="26"/>
      <c r="BC966" s="26"/>
      <c r="BD966" s="26"/>
      <c r="BE966" s="26"/>
      <c r="BF966" s="26"/>
      <c r="BG966" s="26"/>
      <c r="BH966" s="26"/>
    </row>
    <row r="967" spans="1:60" x14ac:dyDescent="0.25">
      <c r="A967" s="7" t="s">
        <v>1007</v>
      </c>
      <c r="B967" s="8" t="s">
        <v>1887</v>
      </c>
      <c r="C967" s="5" t="s">
        <v>1888</v>
      </c>
      <c r="D967" s="5" t="s">
        <v>1889</v>
      </c>
      <c r="E967" s="5">
        <v>7</v>
      </c>
      <c r="F967" s="33">
        <v>1</v>
      </c>
      <c r="G967" s="37">
        <v>9.9</v>
      </c>
      <c r="H967" s="42">
        <f t="shared" si="56"/>
        <v>3.7535545023696688</v>
      </c>
      <c r="I967" s="34">
        <f t="shared" si="55"/>
        <v>9.0090000000000003</v>
      </c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  <c r="AE967" s="26"/>
      <c r="AF967" s="26"/>
      <c r="AG967" s="26"/>
      <c r="AH967" s="26"/>
      <c r="AI967" s="26"/>
      <c r="AJ967" s="26"/>
      <c r="AK967" s="26"/>
      <c r="AL967" s="26"/>
      <c r="AM967" s="26"/>
      <c r="AN967" s="26"/>
      <c r="AO967" s="26"/>
      <c r="AP967" s="26"/>
      <c r="AQ967" s="26"/>
      <c r="AR967" s="26"/>
      <c r="AS967" s="26"/>
      <c r="AT967" s="26"/>
      <c r="AU967" s="26"/>
      <c r="AV967" s="26"/>
      <c r="AW967" s="26"/>
      <c r="AX967" s="26"/>
      <c r="AY967" s="26"/>
      <c r="AZ967" s="26"/>
      <c r="BA967" s="26"/>
      <c r="BB967" s="26"/>
      <c r="BC967" s="26"/>
      <c r="BD967" s="26"/>
      <c r="BE967" s="26"/>
      <c r="BF967" s="26"/>
      <c r="BG967" s="26"/>
      <c r="BH967" s="26"/>
    </row>
    <row r="968" spans="1:60" x14ac:dyDescent="0.25">
      <c r="A968" s="7" t="s">
        <v>1007</v>
      </c>
      <c r="B968" s="8" t="s">
        <v>1859</v>
      </c>
      <c r="C968" s="5" t="s">
        <v>1860</v>
      </c>
      <c r="D968" s="5" t="s">
        <v>458</v>
      </c>
      <c r="E968" s="5">
        <v>2</v>
      </c>
      <c r="F968" s="33">
        <v>1</v>
      </c>
      <c r="G968" s="37">
        <v>5.2</v>
      </c>
      <c r="H968" s="42">
        <f t="shared" si="56"/>
        <v>1.9715639810426542</v>
      </c>
      <c r="I968" s="34">
        <f t="shared" ref="I968:I975" si="57">F968*G968*0.91</f>
        <v>4.7320000000000002</v>
      </c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  <c r="AD968" s="26"/>
      <c r="AE968" s="26"/>
      <c r="AF968" s="26"/>
      <c r="AG968" s="26"/>
      <c r="AH968" s="26"/>
      <c r="AI968" s="26"/>
      <c r="AJ968" s="26"/>
      <c r="AK968" s="26"/>
      <c r="AL968" s="26"/>
      <c r="AM968" s="26"/>
      <c r="AN968" s="26"/>
      <c r="AO968" s="26"/>
      <c r="AP968" s="26"/>
      <c r="AQ968" s="26"/>
      <c r="AR968" s="26"/>
      <c r="AS968" s="26"/>
      <c r="AT968" s="26"/>
      <c r="AU968" s="26"/>
      <c r="AV968" s="26"/>
      <c r="AW968" s="26"/>
      <c r="AX968" s="26"/>
      <c r="AY968" s="26"/>
      <c r="AZ968" s="26"/>
      <c r="BA968" s="26"/>
      <c r="BB968" s="26"/>
      <c r="BC968" s="26"/>
      <c r="BD968" s="26"/>
      <c r="BE968" s="26"/>
      <c r="BF968" s="26"/>
      <c r="BG968" s="26"/>
      <c r="BH968" s="26"/>
    </row>
    <row r="969" spans="1:60" x14ac:dyDescent="0.25">
      <c r="A969" s="7" t="s">
        <v>1007</v>
      </c>
      <c r="B969" s="8" t="s">
        <v>1848</v>
      </c>
      <c r="C969" s="5" t="s">
        <v>1849</v>
      </c>
      <c r="D969" s="5" t="s">
        <v>458</v>
      </c>
      <c r="E969" s="5">
        <v>2</v>
      </c>
      <c r="F969" s="33">
        <v>1</v>
      </c>
      <c r="G969" s="37">
        <v>5.2</v>
      </c>
      <c r="H969" s="42">
        <f t="shared" si="56"/>
        <v>1.9715639810426542</v>
      </c>
      <c r="I969" s="34">
        <f t="shared" si="57"/>
        <v>4.7320000000000002</v>
      </c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  <c r="AD969" s="26"/>
      <c r="AE969" s="26"/>
      <c r="AF969" s="26"/>
      <c r="AG969" s="26"/>
      <c r="AH969" s="26"/>
      <c r="AI969" s="26"/>
      <c r="AJ969" s="26"/>
      <c r="AK969" s="26"/>
      <c r="AL969" s="26"/>
      <c r="AM969" s="26"/>
      <c r="AN969" s="26"/>
      <c r="AO969" s="26"/>
      <c r="AP969" s="26"/>
      <c r="AQ969" s="26"/>
      <c r="AR969" s="26"/>
      <c r="AS969" s="26"/>
      <c r="AT969" s="26"/>
      <c r="AU969" s="26"/>
      <c r="AV969" s="26"/>
      <c r="AW969" s="26"/>
      <c r="AX969" s="26"/>
      <c r="AY969" s="26"/>
      <c r="AZ969" s="26"/>
      <c r="BA969" s="26"/>
      <c r="BB969" s="26"/>
      <c r="BC969" s="26"/>
      <c r="BD969" s="26"/>
      <c r="BE969" s="26"/>
      <c r="BF969" s="26"/>
      <c r="BG969" s="26"/>
      <c r="BH969" s="26"/>
    </row>
    <row r="970" spans="1:60" x14ac:dyDescent="0.25">
      <c r="A970" s="7" t="s">
        <v>1007</v>
      </c>
      <c r="B970" s="8" t="s">
        <v>1875</v>
      </c>
      <c r="C970" s="5" t="s">
        <v>1876</v>
      </c>
      <c r="D970" s="5" t="s">
        <v>458</v>
      </c>
      <c r="E970" s="5">
        <v>2</v>
      </c>
      <c r="F970" s="33">
        <v>1</v>
      </c>
      <c r="G970" s="37">
        <v>5.2</v>
      </c>
      <c r="H970" s="42">
        <f t="shared" si="56"/>
        <v>1.9715639810426542</v>
      </c>
      <c r="I970" s="34">
        <f t="shared" si="57"/>
        <v>4.7320000000000002</v>
      </c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  <c r="AE970" s="26"/>
      <c r="AF970" s="26"/>
      <c r="AG970" s="26"/>
      <c r="AH970" s="26"/>
      <c r="AI970" s="26"/>
      <c r="AJ970" s="26"/>
      <c r="AK970" s="26"/>
      <c r="AL970" s="26"/>
      <c r="AM970" s="26"/>
      <c r="AN970" s="26"/>
      <c r="AO970" s="26"/>
      <c r="AP970" s="26"/>
      <c r="AQ970" s="26"/>
      <c r="AR970" s="26"/>
      <c r="AS970" s="26"/>
      <c r="AT970" s="26"/>
      <c r="AU970" s="26"/>
      <c r="AV970" s="26"/>
      <c r="AW970" s="26"/>
      <c r="AX970" s="26"/>
      <c r="AY970" s="26"/>
      <c r="AZ970" s="26"/>
      <c r="BA970" s="26"/>
      <c r="BB970" s="26"/>
      <c r="BC970" s="26"/>
      <c r="BD970" s="26"/>
      <c r="BE970" s="26"/>
      <c r="BF970" s="26"/>
      <c r="BG970" s="26"/>
      <c r="BH970" s="26"/>
    </row>
    <row r="971" spans="1:60" x14ac:dyDescent="0.25">
      <c r="A971" s="7" t="s">
        <v>1007</v>
      </c>
      <c r="B971" s="8" t="s">
        <v>3374</v>
      </c>
      <c r="C971" s="5" t="s">
        <v>3375</v>
      </c>
      <c r="D971" s="5" t="s">
        <v>458</v>
      </c>
      <c r="E971" s="5">
        <v>7</v>
      </c>
      <c r="F971" s="33">
        <v>3</v>
      </c>
      <c r="G971" s="37">
        <v>5.2</v>
      </c>
      <c r="H971" s="42">
        <f t="shared" si="56"/>
        <v>5.9146919431279636</v>
      </c>
      <c r="I971" s="34">
        <f t="shared" si="57"/>
        <v>14.196000000000002</v>
      </c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  <c r="AE971" s="26"/>
      <c r="AF971" s="26"/>
      <c r="AG971" s="26"/>
      <c r="AH971" s="26"/>
      <c r="AI971" s="26"/>
      <c r="AJ971" s="26"/>
      <c r="AK971" s="26"/>
      <c r="AL971" s="26"/>
      <c r="AM971" s="26"/>
      <c r="AN971" s="26"/>
      <c r="AO971" s="26"/>
      <c r="AP971" s="26"/>
      <c r="AQ971" s="26"/>
      <c r="AR971" s="26"/>
      <c r="AS971" s="26"/>
      <c r="AT971" s="26"/>
      <c r="AU971" s="26"/>
      <c r="AV971" s="26"/>
      <c r="AW971" s="26"/>
      <c r="AX971" s="26"/>
      <c r="AY971" s="26"/>
      <c r="AZ971" s="26"/>
      <c r="BA971" s="26"/>
      <c r="BB971" s="26"/>
      <c r="BC971" s="26"/>
      <c r="BD971" s="26"/>
      <c r="BE971" s="26"/>
      <c r="BF971" s="26"/>
      <c r="BG971" s="26"/>
      <c r="BH971" s="26"/>
    </row>
    <row r="972" spans="1:60" s="5" customFormat="1" x14ac:dyDescent="0.25">
      <c r="A972" s="3" t="s">
        <v>3251</v>
      </c>
      <c r="B972" s="4" t="s">
        <v>3254</v>
      </c>
      <c r="C972" s="2" t="s">
        <v>3255</v>
      </c>
      <c r="D972" s="2" t="s">
        <v>425</v>
      </c>
      <c r="E972" s="2">
        <v>11</v>
      </c>
      <c r="F972" s="32">
        <v>1</v>
      </c>
      <c r="G972" s="17">
        <v>19.899999999999999</v>
      </c>
      <c r="H972" s="41">
        <f>(F972*G972*0.25)/1.055</f>
        <v>4.7156398104265405</v>
      </c>
      <c r="I972" s="34">
        <f t="shared" si="57"/>
        <v>18.108999999999998</v>
      </c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</row>
    <row r="973" spans="1:60" s="5" customFormat="1" x14ac:dyDescent="0.25">
      <c r="A973" s="3" t="s">
        <v>3251</v>
      </c>
      <c r="B973" s="4" t="s">
        <v>3252</v>
      </c>
      <c r="C973" s="2" t="s">
        <v>3253</v>
      </c>
      <c r="D973" s="2" t="s">
        <v>425</v>
      </c>
      <c r="E973" s="2">
        <v>11</v>
      </c>
      <c r="F973" s="32">
        <v>1</v>
      </c>
      <c r="G973" s="17">
        <v>19.899999999999999</v>
      </c>
      <c r="H973" s="41">
        <f>(F973*G973*0.25)/1.055</f>
        <v>4.7156398104265405</v>
      </c>
      <c r="I973" s="34">
        <f t="shared" si="57"/>
        <v>18.108999999999998</v>
      </c>
      <c r="J973" s="23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</row>
    <row r="974" spans="1:60" s="5" customFormat="1" x14ac:dyDescent="0.25">
      <c r="A974" s="3" t="s">
        <v>1378</v>
      </c>
      <c r="B974" s="4" t="s">
        <v>3690</v>
      </c>
      <c r="C974" s="4" t="s">
        <v>3691</v>
      </c>
      <c r="D974" s="23" t="s">
        <v>458</v>
      </c>
      <c r="E974" s="20" t="s">
        <v>3692</v>
      </c>
      <c r="F974" s="32">
        <v>2</v>
      </c>
      <c r="G974" s="17">
        <v>13.9</v>
      </c>
      <c r="H974" s="41">
        <f>2*F974</f>
        <v>4</v>
      </c>
      <c r="I974" s="34">
        <f t="shared" si="57"/>
        <v>25.298000000000002</v>
      </c>
    </row>
    <row r="975" spans="1:60" s="2" customFormat="1" x14ac:dyDescent="0.25">
      <c r="A975" s="3" t="s">
        <v>346</v>
      </c>
      <c r="B975" s="4" t="s">
        <v>345</v>
      </c>
      <c r="C975" s="2" t="s">
        <v>1121</v>
      </c>
      <c r="D975" s="2" t="s">
        <v>425</v>
      </c>
      <c r="E975" s="2">
        <v>3</v>
      </c>
      <c r="F975" s="32">
        <v>1</v>
      </c>
      <c r="G975" s="17">
        <v>9</v>
      </c>
      <c r="H975" s="41">
        <f>(F975*G975*0.25)/1.055</f>
        <v>2.1327014218009479</v>
      </c>
      <c r="I975" s="34">
        <f t="shared" si="57"/>
        <v>8.19</v>
      </c>
      <c r="J975" s="5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23"/>
      <c r="AR975" s="23"/>
      <c r="AS975" s="23"/>
      <c r="AT975" s="23"/>
      <c r="AU975" s="23"/>
      <c r="AV975" s="23"/>
      <c r="AW975" s="23"/>
      <c r="AX975" s="23"/>
      <c r="AY975" s="23"/>
      <c r="AZ975" s="23"/>
      <c r="BA975" s="23"/>
      <c r="BB975" s="23"/>
      <c r="BC975" s="23"/>
      <c r="BD975" s="23"/>
      <c r="BE975" s="23"/>
      <c r="BF975" s="23"/>
      <c r="BG975" s="23"/>
      <c r="BH975" s="23"/>
    </row>
    <row r="976" spans="1:60" s="2" customFormat="1" x14ac:dyDescent="0.25">
      <c r="A976" s="1"/>
      <c r="B976" s="46" t="s">
        <v>345</v>
      </c>
      <c r="C976"/>
      <c r="D976"/>
      <c r="E976"/>
      <c r="F976" s="34"/>
      <c r="G976" s="10"/>
      <c r="H976" s="43"/>
      <c r="I976" s="34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</row>
    <row r="977" spans="1:60" x14ac:dyDescent="0.25">
      <c r="A977" s="3" t="s">
        <v>2767</v>
      </c>
      <c r="B977" s="4" t="s">
        <v>3094</v>
      </c>
      <c r="C977" s="2" t="s">
        <v>3095</v>
      </c>
      <c r="D977" s="2" t="s">
        <v>458</v>
      </c>
      <c r="E977" s="2">
        <v>5</v>
      </c>
      <c r="F977" s="32">
        <v>1</v>
      </c>
      <c r="G977" s="17">
        <v>6</v>
      </c>
      <c r="H977" s="41">
        <f>(F977*G977*0.25)/1.055</f>
        <v>1.4218009478672986</v>
      </c>
      <c r="I977" s="34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</row>
    <row r="978" spans="1:60" x14ac:dyDescent="0.25">
      <c r="A978" s="3" t="s">
        <v>2767</v>
      </c>
      <c r="B978" s="4" t="s">
        <v>3088</v>
      </c>
      <c r="C978" s="2" t="s">
        <v>3089</v>
      </c>
      <c r="D978" s="2" t="s">
        <v>458</v>
      </c>
      <c r="E978" s="2">
        <v>5</v>
      </c>
      <c r="F978" s="32">
        <v>1</v>
      </c>
      <c r="G978" s="17">
        <v>6</v>
      </c>
      <c r="H978" s="41">
        <f>(F978*G978*0.25)/1.055</f>
        <v>1.4218009478672986</v>
      </c>
      <c r="I978" s="34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</row>
    <row r="979" spans="1:60" x14ac:dyDescent="0.25">
      <c r="A979" s="3" t="s">
        <v>2767</v>
      </c>
      <c r="B979" s="4" t="s">
        <v>3096</v>
      </c>
      <c r="C979" s="2" t="s">
        <v>3097</v>
      </c>
      <c r="D979" s="2" t="s">
        <v>458</v>
      </c>
      <c r="E979" s="2">
        <v>5</v>
      </c>
      <c r="F979" s="32">
        <v>1</v>
      </c>
      <c r="G979" s="17">
        <v>6</v>
      </c>
      <c r="H979" s="41">
        <f>(F979*G979*0.25)/1.055</f>
        <v>1.4218009478672986</v>
      </c>
      <c r="I979" s="34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</row>
    <row r="980" spans="1:60" x14ac:dyDescent="0.25">
      <c r="A980" s="3" t="s">
        <v>2767</v>
      </c>
      <c r="B980" s="4" t="s">
        <v>3093</v>
      </c>
      <c r="C980" s="2" t="s">
        <v>3092</v>
      </c>
      <c r="D980" s="2" t="s">
        <v>458</v>
      </c>
      <c r="E980" s="2">
        <v>5</v>
      </c>
      <c r="F980" s="32">
        <v>1</v>
      </c>
      <c r="G980" s="17">
        <v>6</v>
      </c>
      <c r="H980" s="41">
        <f>(F980*G980*0.25)/1.055</f>
        <v>1.4218009478672986</v>
      </c>
      <c r="I980" s="34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</row>
    <row r="981" spans="1:60" x14ac:dyDescent="0.25">
      <c r="A981" s="3" t="s">
        <v>2767</v>
      </c>
      <c r="B981" s="4" t="s">
        <v>3091</v>
      </c>
      <c r="C981" s="2" t="s">
        <v>3090</v>
      </c>
      <c r="D981" s="2" t="s">
        <v>458</v>
      </c>
      <c r="E981" s="2">
        <v>5</v>
      </c>
      <c r="F981" s="32">
        <v>1</v>
      </c>
      <c r="G981" s="17">
        <v>6</v>
      </c>
      <c r="H981" s="41">
        <f>(F981*G981*0.25)/1.055</f>
        <v>1.4218009478672986</v>
      </c>
      <c r="I981" s="34">
        <f t="shared" ref="I981:I987" si="58">F981*G981*0.91</f>
        <v>5.46</v>
      </c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</row>
    <row r="982" spans="1:60" x14ac:dyDescent="0.25">
      <c r="A982" s="1" t="s">
        <v>1277</v>
      </c>
      <c r="B982" s="6" t="s">
        <v>3406</v>
      </c>
      <c r="C982" t="s">
        <v>3407</v>
      </c>
      <c r="D982" t="s">
        <v>425</v>
      </c>
      <c r="E982">
        <v>6</v>
      </c>
      <c r="F982" s="34">
        <v>1</v>
      </c>
      <c r="G982" s="10">
        <v>10</v>
      </c>
      <c r="H982" s="43"/>
      <c r="I982" s="34">
        <f t="shared" si="58"/>
        <v>9.1</v>
      </c>
    </row>
    <row r="983" spans="1:60" x14ac:dyDescent="0.25">
      <c r="A983" s="1" t="s">
        <v>1277</v>
      </c>
      <c r="B983" s="6" t="s">
        <v>3723</v>
      </c>
      <c r="C983" t="s">
        <v>3724</v>
      </c>
      <c r="D983" t="s">
        <v>458</v>
      </c>
      <c r="E983">
        <v>3</v>
      </c>
      <c r="F983" s="34">
        <v>1</v>
      </c>
      <c r="G983" s="10">
        <v>7.95</v>
      </c>
      <c r="H983" s="43">
        <f>(F983*G983*0.5)/1.055</f>
        <v>3.7677725118483414</v>
      </c>
      <c r="I983" s="34">
        <f t="shared" si="58"/>
        <v>7.2345000000000006</v>
      </c>
    </row>
    <row r="984" spans="1:60" x14ac:dyDescent="0.25">
      <c r="A984" s="25" t="s">
        <v>1277</v>
      </c>
      <c r="B984" s="27" t="s">
        <v>329</v>
      </c>
      <c r="C984" s="24" t="s">
        <v>467</v>
      </c>
      <c r="D984" s="24" t="s">
        <v>425</v>
      </c>
      <c r="E984" s="24">
        <v>5</v>
      </c>
      <c r="F984" s="35">
        <v>2</v>
      </c>
      <c r="G984" s="38">
        <v>10</v>
      </c>
      <c r="H984" s="44">
        <f>(F984*G984*0.25)/1.055</f>
        <v>4.7393364928909953</v>
      </c>
      <c r="I984" s="34">
        <f t="shared" si="58"/>
        <v>18.2</v>
      </c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</row>
    <row r="985" spans="1:60" x14ac:dyDescent="0.25">
      <c r="A985" s="1" t="s">
        <v>1277</v>
      </c>
      <c r="B985" s="6" t="s">
        <v>498</v>
      </c>
      <c r="C985" t="s">
        <v>499</v>
      </c>
      <c r="D985" t="s">
        <v>425</v>
      </c>
      <c r="E985">
        <v>10</v>
      </c>
      <c r="F985" s="34">
        <v>2</v>
      </c>
      <c r="G985" s="10">
        <v>9.9499999999999993</v>
      </c>
      <c r="H985" s="43">
        <f>(F985*G985*0.5)/1.055</f>
        <v>9.4312796208530809</v>
      </c>
      <c r="I985" s="34">
        <f t="shared" si="58"/>
        <v>18.108999999999998</v>
      </c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</row>
    <row r="986" spans="1:60" x14ac:dyDescent="0.25">
      <c r="A986" s="1" t="s">
        <v>1277</v>
      </c>
      <c r="B986" s="6" t="s">
        <v>500</v>
      </c>
      <c r="C986" t="s">
        <v>2794</v>
      </c>
      <c r="D986" t="s">
        <v>425</v>
      </c>
      <c r="E986">
        <v>10</v>
      </c>
      <c r="F986" s="34">
        <v>2</v>
      </c>
      <c r="G986" s="10">
        <v>9.9499999999999993</v>
      </c>
      <c r="H986" s="43">
        <f>(F986*G986*0.5)/1.055</f>
        <v>9.4312796208530809</v>
      </c>
      <c r="I986" s="34">
        <f t="shared" si="58"/>
        <v>18.108999999999998</v>
      </c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</row>
    <row r="987" spans="1:60" x14ac:dyDescent="0.25">
      <c r="A987" s="1" t="s">
        <v>1277</v>
      </c>
      <c r="B987" s="6" t="s">
        <v>480</v>
      </c>
      <c r="C987" t="s">
        <v>481</v>
      </c>
      <c r="D987" t="s">
        <v>458</v>
      </c>
      <c r="E987">
        <v>3</v>
      </c>
      <c r="F987" s="34">
        <v>1</v>
      </c>
      <c r="G987" s="10">
        <v>5</v>
      </c>
      <c r="H987" s="43">
        <f>(F987*G987*0.4)/1.055</f>
        <v>1.8957345971563981</v>
      </c>
      <c r="I987" s="34">
        <f t="shared" si="58"/>
        <v>4.55</v>
      </c>
    </row>
    <row r="988" spans="1:60" x14ac:dyDescent="0.25">
      <c r="A988" s="1"/>
      <c r="B988" s="46" t="s">
        <v>480</v>
      </c>
      <c r="F988" s="34"/>
      <c r="H988" s="43"/>
      <c r="I988" s="34"/>
    </row>
    <row r="989" spans="1:60" x14ac:dyDescent="0.25">
      <c r="A989" s="25" t="s">
        <v>1277</v>
      </c>
      <c r="B989" s="27" t="s">
        <v>3237</v>
      </c>
      <c r="C989" s="24" t="s">
        <v>1052</v>
      </c>
      <c r="D989" s="24" t="s">
        <v>458</v>
      </c>
      <c r="E989" s="24">
        <v>5</v>
      </c>
      <c r="F989" s="35">
        <v>2</v>
      </c>
      <c r="G989" s="38">
        <v>20</v>
      </c>
      <c r="H989" s="44">
        <f>(F989*G989*0.25)/1.055</f>
        <v>9.4786729857819907</v>
      </c>
      <c r="I989" s="34">
        <f t="shared" ref="I989:I994" si="59">F989*G989*0.91</f>
        <v>36.4</v>
      </c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</row>
    <row r="990" spans="1:60" x14ac:dyDescent="0.25">
      <c r="A990" s="1" t="s">
        <v>1277</v>
      </c>
      <c r="B990" s="6" t="s">
        <v>2810</v>
      </c>
      <c r="C990" t="s">
        <v>2811</v>
      </c>
      <c r="D990" t="s">
        <v>425</v>
      </c>
      <c r="E990">
        <v>6</v>
      </c>
      <c r="F990" s="34">
        <v>2</v>
      </c>
      <c r="G990" s="10">
        <v>5</v>
      </c>
      <c r="H990" s="43">
        <f>(F990*G990*0.5)/1.055</f>
        <v>4.7393364928909953</v>
      </c>
      <c r="I990" s="34">
        <f t="shared" si="59"/>
        <v>9.1</v>
      </c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</row>
    <row r="991" spans="1:60" x14ac:dyDescent="0.25">
      <c r="A991" s="1" t="s">
        <v>1277</v>
      </c>
      <c r="B991" s="6" t="s">
        <v>2812</v>
      </c>
      <c r="C991" t="s">
        <v>2813</v>
      </c>
      <c r="D991" t="s">
        <v>425</v>
      </c>
      <c r="E991">
        <v>6</v>
      </c>
      <c r="F991" s="34">
        <v>1</v>
      </c>
      <c r="G991" s="10">
        <v>5</v>
      </c>
      <c r="H991" s="43">
        <f>(F991*G991*0.5)/1.055</f>
        <v>2.3696682464454977</v>
      </c>
      <c r="I991" s="34">
        <f t="shared" si="59"/>
        <v>4.55</v>
      </c>
    </row>
    <row r="992" spans="1:60" x14ac:dyDescent="0.25">
      <c r="A992" s="1" t="s">
        <v>1277</v>
      </c>
      <c r="B992" s="6" t="s">
        <v>2801</v>
      </c>
      <c r="C992" t="s">
        <v>2802</v>
      </c>
      <c r="D992" t="s">
        <v>458</v>
      </c>
      <c r="E992">
        <v>6</v>
      </c>
      <c r="F992" s="34">
        <v>1</v>
      </c>
      <c r="G992" s="10">
        <v>9.9499999999999993</v>
      </c>
      <c r="H992" s="43">
        <f>(F992*G992*0.5)/1.055</f>
        <v>4.7156398104265405</v>
      </c>
      <c r="I992" s="34">
        <f t="shared" si="59"/>
        <v>9.0544999999999991</v>
      </c>
    </row>
    <row r="993" spans="1:60" x14ac:dyDescent="0.25">
      <c r="A993" s="3" t="s">
        <v>3504</v>
      </c>
      <c r="B993" s="4" t="s">
        <v>3505</v>
      </c>
      <c r="C993" s="2" t="s">
        <v>3506</v>
      </c>
      <c r="D993" s="2" t="s">
        <v>807</v>
      </c>
      <c r="E993" s="2">
        <v>8</v>
      </c>
      <c r="F993" s="32">
        <v>2</v>
      </c>
      <c r="G993" s="17">
        <v>19</v>
      </c>
      <c r="H993" s="41">
        <f>(F993*4)/1.055</f>
        <v>7.5829383886255926</v>
      </c>
      <c r="I993" s="34">
        <f t="shared" si="59"/>
        <v>34.58</v>
      </c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</row>
    <row r="994" spans="1:60" x14ac:dyDescent="0.25">
      <c r="A994" s="3" t="s">
        <v>529</v>
      </c>
      <c r="B994" s="4" t="s">
        <v>773</v>
      </c>
      <c r="C994" s="2" t="s">
        <v>774</v>
      </c>
      <c r="D994" s="2" t="s">
        <v>425</v>
      </c>
      <c r="E994" s="2">
        <v>8</v>
      </c>
      <c r="F994" s="32">
        <v>7</v>
      </c>
      <c r="G994" s="17">
        <v>6</v>
      </c>
      <c r="H994" s="41">
        <f>(F994*2)/1.055</f>
        <v>13.270142180094787</v>
      </c>
      <c r="I994" s="34">
        <f t="shared" si="59"/>
        <v>38.22</v>
      </c>
      <c r="J994" s="23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</row>
    <row r="995" spans="1:60" x14ac:dyDescent="0.25">
      <c r="A995" s="1"/>
      <c r="B995" s="46" t="s">
        <v>773</v>
      </c>
      <c r="F995" s="34"/>
      <c r="H995" s="43"/>
      <c r="I995" s="34"/>
    </row>
    <row r="996" spans="1:60" x14ac:dyDescent="0.25">
      <c r="A996" s="3" t="s">
        <v>529</v>
      </c>
      <c r="B996" s="4" t="s">
        <v>767</v>
      </c>
      <c r="C996" s="2" t="s">
        <v>768</v>
      </c>
      <c r="D996" s="2" t="s">
        <v>425</v>
      </c>
      <c r="E996" s="2">
        <v>8</v>
      </c>
      <c r="F996" s="32">
        <v>8</v>
      </c>
      <c r="G996" s="17">
        <v>6</v>
      </c>
      <c r="H996" s="41">
        <f>(F996*2)/1.055</f>
        <v>15.165876777251185</v>
      </c>
      <c r="I996" s="34">
        <f>F996*G996*0.91</f>
        <v>43.68</v>
      </c>
      <c r="J996" s="23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</row>
    <row r="997" spans="1:60" x14ac:dyDescent="0.25">
      <c r="A997" s="1"/>
      <c r="B997" s="46" t="s">
        <v>767</v>
      </c>
      <c r="F997" s="34"/>
      <c r="H997" s="43"/>
      <c r="I997" s="34"/>
    </row>
    <row r="998" spans="1:60" x14ac:dyDescent="0.25">
      <c r="A998" s="3" t="s">
        <v>1359</v>
      </c>
      <c r="B998" s="4" t="s">
        <v>1362</v>
      </c>
      <c r="C998" s="2" t="s">
        <v>1047</v>
      </c>
      <c r="D998" s="2" t="s">
        <v>458</v>
      </c>
      <c r="E998" s="2">
        <v>4</v>
      </c>
      <c r="F998" s="32">
        <v>2</v>
      </c>
      <c r="G998" s="17">
        <v>7.9</v>
      </c>
      <c r="H998" s="41">
        <f>2*F998</f>
        <v>4</v>
      </c>
      <c r="I998" s="34">
        <f>F998*G998*0.91</f>
        <v>14.378000000000002</v>
      </c>
    </row>
    <row r="999" spans="1:60" x14ac:dyDescent="0.25">
      <c r="A999" s="1"/>
      <c r="B999" s="46" t="s">
        <v>1362</v>
      </c>
      <c r="F999" s="34"/>
      <c r="H999" s="43"/>
      <c r="I999" s="34"/>
    </row>
    <row r="1000" spans="1:60" x14ac:dyDescent="0.25">
      <c r="A1000" s="3" t="s">
        <v>1359</v>
      </c>
      <c r="B1000" s="4" t="s">
        <v>1363</v>
      </c>
      <c r="C1000" s="2" t="s">
        <v>1048</v>
      </c>
      <c r="D1000" s="2" t="s">
        <v>458</v>
      </c>
      <c r="E1000" s="2">
        <v>4</v>
      </c>
      <c r="F1000" s="32">
        <v>1</v>
      </c>
      <c r="G1000" s="17">
        <v>7.9</v>
      </c>
      <c r="H1000" s="41">
        <f>2*F1000</f>
        <v>2</v>
      </c>
      <c r="I1000" s="34"/>
    </row>
    <row r="1001" spans="1:60" x14ac:dyDescent="0.25">
      <c r="A1001" s="1"/>
      <c r="B1001" s="46" t="s">
        <v>1363</v>
      </c>
      <c r="F1001" s="34"/>
      <c r="H1001" s="43"/>
      <c r="I1001" s="34"/>
    </row>
    <row r="1002" spans="1:60" x14ac:dyDescent="0.25">
      <c r="A1002" s="3" t="s">
        <v>1359</v>
      </c>
      <c r="B1002" s="4" t="s">
        <v>1360</v>
      </c>
      <c r="C1002" s="2" t="s">
        <v>1046</v>
      </c>
      <c r="D1002" s="2" t="s">
        <v>458</v>
      </c>
      <c r="E1002" s="2">
        <v>4</v>
      </c>
      <c r="F1002" s="32">
        <v>3</v>
      </c>
      <c r="G1002" s="17">
        <v>7.9</v>
      </c>
      <c r="H1002" s="41">
        <f>2*F1002</f>
        <v>6</v>
      </c>
      <c r="I1002" s="34">
        <f>F1002*G1002*0.91</f>
        <v>21.567000000000004</v>
      </c>
      <c r="J1002" s="5"/>
    </row>
    <row r="1003" spans="1:60" x14ac:dyDescent="0.25">
      <c r="A1003" s="1"/>
      <c r="B1003" s="46" t="s">
        <v>1360</v>
      </c>
      <c r="F1003" s="34"/>
      <c r="H1003" s="43"/>
      <c r="I1003" s="34"/>
    </row>
    <row r="1004" spans="1:60" x14ac:dyDescent="0.25">
      <c r="A1004" s="3" t="s">
        <v>1359</v>
      </c>
      <c r="B1004" s="4" t="s">
        <v>1361</v>
      </c>
      <c r="C1004" s="2" t="s">
        <v>1049</v>
      </c>
      <c r="D1004" s="2" t="s">
        <v>458</v>
      </c>
      <c r="E1004" s="2">
        <v>4</v>
      </c>
      <c r="F1004" s="32">
        <v>1</v>
      </c>
      <c r="G1004" s="17">
        <v>7.9</v>
      </c>
      <c r="H1004" s="41">
        <f>2*F1004</f>
        <v>2</v>
      </c>
      <c r="I1004" s="34">
        <f>F1004*G1004*0.91</f>
        <v>7.1890000000000009</v>
      </c>
    </row>
    <row r="1005" spans="1:60" x14ac:dyDescent="0.25">
      <c r="A1005" s="1"/>
      <c r="B1005" s="46" t="s">
        <v>1361</v>
      </c>
      <c r="F1005" s="34"/>
      <c r="H1005" s="43"/>
      <c r="I1005" s="34"/>
    </row>
    <row r="1006" spans="1:60" x14ac:dyDescent="0.25">
      <c r="A1006" s="3" t="s">
        <v>529</v>
      </c>
      <c r="B1006" s="4" t="s">
        <v>772</v>
      </c>
      <c r="C1006" s="2" t="s">
        <v>771</v>
      </c>
      <c r="D1006" s="2" t="s">
        <v>425</v>
      </c>
      <c r="E1006" s="2">
        <v>8</v>
      </c>
      <c r="F1006" s="32">
        <v>1</v>
      </c>
      <c r="G1006" s="17">
        <v>6</v>
      </c>
      <c r="H1006" s="41">
        <f>(F1006*2)/1.055</f>
        <v>1.8957345971563981</v>
      </c>
      <c r="I1006" s="34">
        <f>F1006*G1006*0.91</f>
        <v>5.46</v>
      </c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</row>
    <row r="1007" spans="1:60" x14ac:dyDescent="0.25">
      <c r="A1007" s="1"/>
      <c r="B1007" s="46" t="s">
        <v>772</v>
      </c>
      <c r="F1007" s="34"/>
      <c r="H1007" s="43"/>
      <c r="I1007" s="34"/>
    </row>
    <row r="1008" spans="1:60" x14ac:dyDescent="0.25">
      <c r="A1008" s="3" t="s">
        <v>529</v>
      </c>
      <c r="B1008" s="4" t="s">
        <v>770</v>
      </c>
      <c r="C1008" s="2" t="s">
        <v>769</v>
      </c>
      <c r="D1008" s="2" t="s">
        <v>425</v>
      </c>
      <c r="E1008" s="2">
        <v>8</v>
      </c>
      <c r="F1008" s="32">
        <v>8</v>
      </c>
      <c r="G1008" s="17">
        <v>6</v>
      </c>
      <c r="H1008" s="41">
        <f>(F1008*2)/1.055</f>
        <v>15.165876777251185</v>
      </c>
      <c r="I1008" s="34">
        <f>F1008*G1008*0.91</f>
        <v>43.68</v>
      </c>
      <c r="J1008" s="23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</row>
    <row r="1009" spans="1:60" x14ac:dyDescent="0.25">
      <c r="A1009" s="1"/>
      <c r="B1009" s="46" t="s">
        <v>770</v>
      </c>
      <c r="F1009" s="34"/>
      <c r="H1009" s="43"/>
      <c r="I1009" s="34"/>
    </row>
    <row r="1010" spans="1:60" s="24" customFormat="1" x14ac:dyDescent="0.25">
      <c r="A1010" s="3" t="s">
        <v>529</v>
      </c>
      <c r="B1010" s="4" t="s">
        <v>3417</v>
      </c>
      <c r="C1010" s="2" t="s">
        <v>3418</v>
      </c>
      <c r="D1010" s="2" t="s">
        <v>425</v>
      </c>
      <c r="E1010" s="2">
        <v>5</v>
      </c>
      <c r="F1010" s="32">
        <v>1</v>
      </c>
      <c r="G1010" s="17">
        <v>4</v>
      </c>
      <c r="H1010" s="41">
        <f>(F1010*2.5)/1.055</f>
        <v>2.3696682464454977</v>
      </c>
      <c r="I1010" s="34">
        <f>F1010*G1010*0.91</f>
        <v>3.64</v>
      </c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</row>
    <row r="1011" spans="1:60" s="24" customFormat="1" x14ac:dyDescent="0.25">
      <c r="A1011" s="1"/>
      <c r="B1011" s="46" t="s">
        <v>3417</v>
      </c>
      <c r="C1011"/>
      <c r="D1011"/>
      <c r="E1011"/>
      <c r="F1011" s="34"/>
      <c r="G1011" s="10"/>
      <c r="H1011" s="43"/>
      <c r="I1011" s="34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  <c r="AT1011"/>
      <c r="AU1011"/>
      <c r="AV1011"/>
      <c r="AW1011"/>
      <c r="AX1011"/>
      <c r="AY1011"/>
      <c r="AZ1011"/>
      <c r="BA1011"/>
      <c r="BB1011"/>
      <c r="BC1011"/>
      <c r="BD1011"/>
      <c r="BE1011"/>
      <c r="BF1011"/>
      <c r="BG1011"/>
      <c r="BH1011"/>
    </row>
    <row r="1012" spans="1:60" s="24" customFormat="1" x14ac:dyDescent="0.25">
      <c r="A1012" s="3" t="s">
        <v>529</v>
      </c>
      <c r="B1012" s="4" t="s">
        <v>3411</v>
      </c>
      <c r="C1012" s="2" t="s">
        <v>3412</v>
      </c>
      <c r="D1012" s="2" t="s">
        <v>425</v>
      </c>
      <c r="E1012" s="2">
        <v>6</v>
      </c>
      <c r="F1012" s="32">
        <v>1</v>
      </c>
      <c r="G1012" s="17">
        <v>5</v>
      </c>
      <c r="H1012" s="41">
        <f>(F1012*2.5)/1.055</f>
        <v>2.3696682464454977</v>
      </c>
      <c r="I1012" s="34">
        <f>F1012*G1012*0.91</f>
        <v>4.55</v>
      </c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</row>
    <row r="1013" spans="1:60" s="24" customFormat="1" x14ac:dyDescent="0.25">
      <c r="A1013" s="1"/>
      <c r="B1013" s="46" t="s">
        <v>3411</v>
      </c>
      <c r="C1013"/>
      <c r="D1013"/>
      <c r="E1013"/>
      <c r="F1013" s="34"/>
      <c r="G1013" s="10"/>
      <c r="H1013" s="43"/>
      <c r="I1013" s="34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  <c r="AT1013"/>
      <c r="AU1013"/>
      <c r="AV1013"/>
      <c r="AW1013"/>
      <c r="AX1013"/>
      <c r="AY1013"/>
      <c r="AZ1013"/>
      <c r="BA1013"/>
      <c r="BB1013"/>
      <c r="BC1013"/>
      <c r="BD1013"/>
      <c r="BE1013"/>
      <c r="BF1013"/>
      <c r="BG1013"/>
      <c r="BH1013"/>
    </row>
    <row r="1014" spans="1:60" s="24" customFormat="1" x14ac:dyDescent="0.25">
      <c r="A1014" s="3" t="s">
        <v>529</v>
      </c>
      <c r="B1014" s="4" t="s">
        <v>3415</v>
      </c>
      <c r="C1014" s="2" t="s">
        <v>3416</v>
      </c>
      <c r="D1014" s="2" t="s">
        <v>425</v>
      </c>
      <c r="E1014" s="2">
        <v>6</v>
      </c>
      <c r="F1014" s="32">
        <v>1</v>
      </c>
      <c r="G1014" s="17">
        <v>5</v>
      </c>
      <c r="H1014" s="41">
        <f>(F1014*2.5)/1.055</f>
        <v>2.3696682464454977</v>
      </c>
      <c r="I1014" s="34">
        <f>F1014*G1014*0.91</f>
        <v>4.55</v>
      </c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</row>
    <row r="1015" spans="1:60" s="24" customFormat="1" x14ac:dyDescent="0.25">
      <c r="A1015" s="1"/>
      <c r="B1015" s="46" t="s">
        <v>3415</v>
      </c>
      <c r="C1015"/>
      <c r="D1015"/>
      <c r="E1015"/>
      <c r="F1015" s="34"/>
      <c r="G1015" s="10"/>
      <c r="H1015" s="43"/>
      <c r="I1015" s="34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  <c r="AV1015"/>
      <c r="AW1015"/>
      <c r="AX1015"/>
      <c r="AY1015"/>
      <c r="AZ1015"/>
      <c r="BA1015"/>
      <c r="BB1015"/>
      <c r="BC1015"/>
      <c r="BD1015"/>
      <c r="BE1015"/>
      <c r="BF1015"/>
      <c r="BG1015"/>
      <c r="BH1015"/>
    </row>
    <row r="1016" spans="1:60" s="24" customFormat="1" x14ac:dyDescent="0.25">
      <c r="A1016" s="3" t="s">
        <v>529</v>
      </c>
      <c r="B1016" s="4" t="s">
        <v>3413</v>
      </c>
      <c r="C1016" s="2" t="s">
        <v>3414</v>
      </c>
      <c r="D1016" s="2" t="s">
        <v>425</v>
      </c>
      <c r="E1016" s="2">
        <v>6</v>
      </c>
      <c r="F1016" s="32">
        <v>1</v>
      </c>
      <c r="G1016" s="17">
        <v>5</v>
      </c>
      <c r="H1016" s="41">
        <f>(F1016*2.5)/1.055</f>
        <v>2.3696682464454977</v>
      </c>
      <c r="I1016" s="34">
        <f>F1016*G1016*0.91</f>
        <v>4.55</v>
      </c>
      <c r="J1016" s="2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</row>
    <row r="1017" spans="1:60" s="24" customFormat="1" x14ac:dyDescent="0.25">
      <c r="A1017" s="1"/>
      <c r="B1017" s="46" t="s">
        <v>3413</v>
      </c>
      <c r="C1017"/>
      <c r="D1017"/>
      <c r="E1017"/>
      <c r="F1017" s="34"/>
      <c r="G1017" s="10"/>
      <c r="H1017" s="43"/>
      <c r="I1017" s="34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  <c r="AV1017"/>
      <c r="AW1017"/>
      <c r="AX1017"/>
      <c r="AY1017"/>
      <c r="AZ1017"/>
      <c r="BA1017"/>
      <c r="BB1017"/>
      <c r="BC1017"/>
      <c r="BD1017"/>
      <c r="BE1017"/>
      <c r="BF1017"/>
      <c r="BG1017"/>
      <c r="BH1017"/>
    </row>
    <row r="1018" spans="1:60" x14ac:dyDescent="0.25">
      <c r="A1018" s="7" t="s">
        <v>942</v>
      </c>
      <c r="B1018" s="8" t="s">
        <v>1947</v>
      </c>
      <c r="C1018" s="5" t="s">
        <v>1948</v>
      </c>
      <c r="D1018" s="5" t="s">
        <v>776</v>
      </c>
      <c r="E1018" s="5">
        <v>5</v>
      </c>
      <c r="F1018" s="33">
        <v>1</v>
      </c>
      <c r="G1018" s="37">
        <v>9.5</v>
      </c>
      <c r="H1018" s="42">
        <f>(F1018*G1018*0.5)/1.055</f>
        <v>4.5023696682464456</v>
      </c>
      <c r="I1018" s="34"/>
      <c r="J1018" s="2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</row>
    <row r="1019" spans="1:60" x14ac:dyDescent="0.25">
      <c r="A1019" s="7" t="s">
        <v>942</v>
      </c>
      <c r="B1019" s="8" t="s">
        <v>1955</v>
      </c>
      <c r="C1019" s="5" t="s">
        <v>1956</v>
      </c>
      <c r="D1019" s="5" t="s">
        <v>776</v>
      </c>
      <c r="E1019" s="5">
        <v>5</v>
      </c>
      <c r="F1019" s="33">
        <v>1</v>
      </c>
      <c r="G1019" s="37">
        <v>9.5</v>
      </c>
      <c r="H1019" s="42"/>
      <c r="I1019" s="34">
        <f t="shared" ref="I1019:I1025" si="60">F1019*G1019*0.91</f>
        <v>8.6449999999999996</v>
      </c>
    </row>
    <row r="1020" spans="1:60" x14ac:dyDescent="0.25">
      <c r="A1020" s="7" t="s">
        <v>942</v>
      </c>
      <c r="B1020" s="8" t="s">
        <v>1953</v>
      </c>
      <c r="C1020" s="5" t="s">
        <v>1954</v>
      </c>
      <c r="D1020" s="5" t="s">
        <v>776</v>
      </c>
      <c r="E1020" s="5">
        <v>5</v>
      </c>
      <c r="F1020" s="33">
        <v>1</v>
      </c>
      <c r="G1020" s="37">
        <v>9.5</v>
      </c>
      <c r="H1020" s="42"/>
      <c r="I1020" s="34">
        <f t="shared" si="60"/>
        <v>8.6449999999999996</v>
      </c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</row>
    <row r="1021" spans="1:60" x14ac:dyDescent="0.25">
      <c r="A1021" s="7" t="s">
        <v>591</v>
      </c>
      <c r="B1021" s="8" t="s">
        <v>592</v>
      </c>
      <c r="C1021" s="5" t="s">
        <v>593</v>
      </c>
      <c r="D1021" s="5" t="s">
        <v>458</v>
      </c>
      <c r="E1021" s="5">
        <v>3</v>
      </c>
      <c r="F1021" s="33">
        <v>1</v>
      </c>
      <c r="G1021" s="37">
        <v>3.15</v>
      </c>
      <c r="H1021" s="42">
        <f>(F1021*G1021*0.4)/1.055</f>
        <v>1.1943127962085309</v>
      </c>
      <c r="I1021" s="34">
        <f t="shared" si="60"/>
        <v>2.8664999999999998</v>
      </c>
      <c r="J1021" s="2"/>
      <c r="K1021" s="2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</row>
    <row r="1022" spans="1:60" x14ac:dyDescent="0.25">
      <c r="A1022" s="21" t="s">
        <v>591</v>
      </c>
      <c r="B1022" s="22" t="s">
        <v>32</v>
      </c>
      <c r="C1022" s="23" t="s">
        <v>33</v>
      </c>
      <c r="D1022" s="23" t="s">
        <v>458</v>
      </c>
      <c r="E1022" s="23">
        <v>5</v>
      </c>
      <c r="F1022" s="31">
        <v>1</v>
      </c>
      <c r="G1022" s="30">
        <v>9.9499999999999993</v>
      </c>
      <c r="H1022" s="40">
        <f>(F1022*G1022*0.4)/1.055</f>
        <v>3.7725118483412325</v>
      </c>
      <c r="I1022" s="34">
        <f t="shared" si="60"/>
        <v>9.0544999999999991</v>
      </c>
      <c r="K1022" s="2"/>
    </row>
    <row r="1023" spans="1:60" x14ac:dyDescent="0.25">
      <c r="A1023" s="7" t="s">
        <v>977</v>
      </c>
      <c r="B1023" s="8" t="s">
        <v>2435</v>
      </c>
      <c r="C1023" s="5" t="s">
        <v>2436</v>
      </c>
      <c r="D1023" s="5" t="s">
        <v>776</v>
      </c>
      <c r="E1023" s="5">
        <v>7</v>
      </c>
      <c r="F1023" s="33">
        <v>1</v>
      </c>
      <c r="G1023" s="37">
        <v>4.95</v>
      </c>
      <c r="H1023" s="42"/>
      <c r="I1023" s="34">
        <f t="shared" si="60"/>
        <v>4.5045000000000002</v>
      </c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</row>
    <row r="1024" spans="1:60" x14ac:dyDescent="0.25">
      <c r="A1024" s="25" t="s">
        <v>2898</v>
      </c>
      <c r="B1024" s="22" t="s">
        <v>2899</v>
      </c>
      <c r="C1024" s="23" t="s">
        <v>2900</v>
      </c>
      <c r="D1024" s="23" t="s">
        <v>458</v>
      </c>
      <c r="E1024" s="23">
        <v>4</v>
      </c>
      <c r="F1024" s="31">
        <v>1</v>
      </c>
      <c r="G1024" s="30">
        <v>9</v>
      </c>
      <c r="H1024" s="40">
        <f>(F1024*G1024*0.25)/1.055</f>
        <v>2.1327014218009479</v>
      </c>
      <c r="I1024" s="34">
        <f t="shared" si="60"/>
        <v>8.19</v>
      </c>
      <c r="J1024" s="5"/>
    </row>
    <row r="1025" spans="1:60" x14ac:dyDescent="0.25">
      <c r="A1025" s="3" t="s">
        <v>581</v>
      </c>
      <c r="B1025" s="4" t="s">
        <v>234</v>
      </c>
      <c r="C1025" s="2" t="s">
        <v>235</v>
      </c>
      <c r="D1025" s="2" t="s">
        <v>425</v>
      </c>
      <c r="E1025" s="2">
        <v>11</v>
      </c>
      <c r="F1025" s="32">
        <v>5</v>
      </c>
      <c r="G1025" s="17">
        <v>14.9</v>
      </c>
      <c r="H1025" s="41">
        <f>(F1025*1.5)/1.055</f>
        <v>7.109004739336493</v>
      </c>
      <c r="I1025" s="34">
        <f t="shared" si="60"/>
        <v>67.795000000000002</v>
      </c>
    </row>
    <row r="1026" spans="1:60" x14ac:dyDescent="0.25">
      <c r="A1026" s="1"/>
      <c r="B1026" s="46" t="s">
        <v>234</v>
      </c>
      <c r="F1026" s="34"/>
      <c r="H1026" s="43"/>
      <c r="I1026" s="34"/>
    </row>
    <row r="1027" spans="1:60" x14ac:dyDescent="0.25">
      <c r="A1027" s="3" t="s">
        <v>3519</v>
      </c>
      <c r="B1027" s="4" t="s">
        <v>3520</v>
      </c>
      <c r="C1027" s="2" t="s">
        <v>3521</v>
      </c>
      <c r="D1027" s="2" t="s">
        <v>458</v>
      </c>
      <c r="E1027" s="2">
        <v>6</v>
      </c>
      <c r="F1027" s="32">
        <v>1</v>
      </c>
      <c r="G1027" s="17"/>
      <c r="H1027" s="41"/>
      <c r="I1027" s="34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</row>
    <row r="1028" spans="1:60" x14ac:dyDescent="0.25">
      <c r="A1028" s="1"/>
      <c r="B1028" s="46" t="s">
        <v>3520</v>
      </c>
      <c r="F1028" s="34"/>
      <c r="H1028" s="43"/>
      <c r="I1028" s="34"/>
    </row>
    <row r="1029" spans="1:60" x14ac:dyDescent="0.25">
      <c r="A1029" s="3" t="s">
        <v>1919</v>
      </c>
      <c r="B1029" s="4" t="s">
        <v>1920</v>
      </c>
      <c r="C1029" s="2" t="s">
        <v>1921</v>
      </c>
      <c r="D1029" s="2" t="s">
        <v>458</v>
      </c>
      <c r="E1029" s="2">
        <v>9</v>
      </c>
      <c r="F1029" s="32">
        <v>1</v>
      </c>
      <c r="G1029" s="17">
        <v>29.9</v>
      </c>
      <c r="H1029" s="41">
        <f>(F1029*G1029*3)/1.055</f>
        <v>85.023696682464447</v>
      </c>
      <c r="I1029" s="34">
        <f>F1029*G1029*0.91</f>
        <v>27.209</v>
      </c>
    </row>
    <row r="1030" spans="1:60" x14ac:dyDescent="0.25">
      <c r="A1030" s="3" t="s">
        <v>2448</v>
      </c>
      <c r="B1030" s="4" t="s">
        <v>2453</v>
      </c>
      <c r="C1030" s="2" t="s">
        <v>2454</v>
      </c>
      <c r="D1030" s="2" t="s">
        <v>458</v>
      </c>
      <c r="E1030" s="2">
        <v>9</v>
      </c>
      <c r="F1030" s="32">
        <v>1</v>
      </c>
      <c r="G1030" s="17">
        <v>12</v>
      </c>
      <c r="H1030" s="41"/>
      <c r="I1030" s="34">
        <f>F1030*G1030*0.91</f>
        <v>10.92</v>
      </c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</row>
    <row r="1031" spans="1:60" x14ac:dyDescent="0.25">
      <c r="A1031" s="1"/>
      <c r="B1031" s="46" t="s">
        <v>2453</v>
      </c>
      <c r="F1031" s="34"/>
      <c r="H1031" s="43"/>
      <c r="I1031" s="34"/>
    </row>
    <row r="1032" spans="1:60" x14ac:dyDescent="0.25">
      <c r="A1032" s="3" t="s">
        <v>1252</v>
      </c>
      <c r="B1032" s="4" t="s">
        <v>824</v>
      </c>
      <c r="C1032" s="2" t="s">
        <v>825</v>
      </c>
      <c r="D1032" s="2" t="s">
        <v>425</v>
      </c>
      <c r="E1032" s="2">
        <v>3</v>
      </c>
      <c r="F1032" s="32">
        <v>1</v>
      </c>
      <c r="G1032" s="17">
        <v>8.4</v>
      </c>
      <c r="H1032" s="41">
        <f t="shared" ref="H1032:H1037" si="61">(F1032*G1032*0.25)/1.055</f>
        <v>1.9905213270142181</v>
      </c>
      <c r="I1032" s="34">
        <f t="shared" ref="I1032:I1039" si="62">F1032*G1032*0.91</f>
        <v>7.644000000000001</v>
      </c>
      <c r="J1032" s="23"/>
      <c r="K1032" s="23"/>
      <c r="L1032" s="23"/>
      <c r="M1032" s="23"/>
      <c r="N1032" s="23"/>
      <c r="O1032" s="23"/>
      <c r="P1032" s="23"/>
      <c r="Q1032" s="23"/>
      <c r="R1032" s="23"/>
      <c r="S1032" s="23"/>
      <c r="T1032" s="23"/>
      <c r="U1032" s="23"/>
      <c r="V1032" s="23"/>
      <c r="W1032" s="23"/>
      <c r="X1032" s="23"/>
      <c r="Y1032" s="23"/>
      <c r="Z1032" s="23"/>
      <c r="AA1032" s="23"/>
      <c r="AB1032" s="23"/>
      <c r="AC1032" s="23"/>
      <c r="AD1032" s="23"/>
      <c r="AE1032" s="23"/>
      <c r="AF1032" s="23"/>
      <c r="AG1032" s="23"/>
      <c r="AH1032" s="23"/>
      <c r="AI1032" s="23"/>
      <c r="AJ1032" s="23"/>
      <c r="AK1032" s="23"/>
      <c r="AL1032" s="23"/>
      <c r="AM1032" s="23"/>
      <c r="AN1032" s="23"/>
      <c r="AO1032" s="23"/>
      <c r="AP1032" s="23"/>
      <c r="AQ1032" s="23"/>
      <c r="AR1032" s="23"/>
      <c r="AS1032" s="23"/>
      <c r="AT1032" s="23"/>
      <c r="AU1032" s="23"/>
      <c r="AV1032" s="23"/>
      <c r="AW1032" s="23"/>
      <c r="AX1032" s="23"/>
      <c r="AY1032" s="23"/>
      <c r="AZ1032" s="23"/>
      <c r="BA1032" s="23"/>
      <c r="BB1032" s="23"/>
      <c r="BC1032" s="23"/>
      <c r="BD1032" s="23"/>
      <c r="BE1032" s="23"/>
      <c r="BF1032" s="23"/>
      <c r="BG1032" s="23"/>
      <c r="BH1032" s="23"/>
    </row>
    <row r="1033" spans="1:60" x14ac:dyDescent="0.25">
      <c r="A1033" s="3" t="s">
        <v>1252</v>
      </c>
      <c r="B1033" s="4" t="s">
        <v>1253</v>
      </c>
      <c r="C1033" s="2" t="s">
        <v>823</v>
      </c>
      <c r="D1033" s="2" t="s">
        <v>425</v>
      </c>
      <c r="E1033" s="2">
        <v>4</v>
      </c>
      <c r="F1033" s="32">
        <v>4</v>
      </c>
      <c r="G1033" s="17">
        <v>14.95</v>
      </c>
      <c r="H1033" s="41">
        <f t="shared" si="61"/>
        <v>14.170616113744076</v>
      </c>
      <c r="I1033" s="34">
        <f t="shared" si="62"/>
        <v>54.417999999999999</v>
      </c>
      <c r="J1033" s="23"/>
      <c r="K1033" s="23"/>
      <c r="L1033" s="23"/>
      <c r="M1033" s="23"/>
      <c r="N1033" s="23"/>
      <c r="O1033" s="23"/>
      <c r="P1033" s="23"/>
      <c r="Q1033" s="23"/>
      <c r="R1033" s="23"/>
      <c r="S1033" s="23"/>
      <c r="T1033" s="23"/>
      <c r="U1033" s="23"/>
      <c r="V1033" s="23"/>
      <c r="W1033" s="23"/>
      <c r="X1033" s="23"/>
      <c r="Y1033" s="23"/>
      <c r="Z1033" s="23"/>
      <c r="AA1033" s="23"/>
      <c r="AB1033" s="23"/>
      <c r="AC1033" s="23"/>
      <c r="AD1033" s="23"/>
      <c r="AE1033" s="23"/>
      <c r="AF1033" s="23"/>
      <c r="AG1033" s="23"/>
      <c r="AH1033" s="23"/>
      <c r="AI1033" s="23"/>
      <c r="AJ1033" s="23"/>
      <c r="AK1033" s="23"/>
      <c r="AL1033" s="23"/>
      <c r="AM1033" s="23"/>
      <c r="AN1033" s="23"/>
      <c r="AO1033" s="23"/>
      <c r="AP1033" s="23"/>
      <c r="AQ1033" s="23"/>
      <c r="AR1033" s="23"/>
      <c r="AS1033" s="23"/>
      <c r="AT1033" s="23"/>
      <c r="AU1033" s="23"/>
      <c r="AV1033" s="23"/>
      <c r="AW1033" s="23"/>
      <c r="AX1033" s="23"/>
      <c r="AY1033" s="23"/>
      <c r="AZ1033" s="23"/>
      <c r="BA1033" s="23"/>
      <c r="BB1033" s="23"/>
      <c r="BC1033" s="23"/>
      <c r="BD1033" s="23"/>
      <c r="BE1033" s="23"/>
      <c r="BF1033" s="23"/>
      <c r="BG1033" s="23"/>
      <c r="BH1033" s="23"/>
    </row>
    <row r="1034" spans="1:60" x14ac:dyDescent="0.25">
      <c r="A1034" s="3" t="s">
        <v>1252</v>
      </c>
      <c r="B1034" s="4" t="s">
        <v>1254</v>
      </c>
      <c r="C1034" s="2" t="s">
        <v>1255</v>
      </c>
      <c r="D1034" s="2" t="s">
        <v>425</v>
      </c>
      <c r="E1034" s="2">
        <v>3</v>
      </c>
      <c r="F1034" s="32">
        <v>4</v>
      </c>
      <c r="G1034" s="17">
        <v>8.4</v>
      </c>
      <c r="H1034" s="41">
        <f t="shared" si="61"/>
        <v>7.9620853080568725</v>
      </c>
      <c r="I1034" s="34">
        <f t="shared" si="62"/>
        <v>30.576000000000004</v>
      </c>
      <c r="J1034" s="23"/>
      <c r="K1034" s="23"/>
      <c r="L1034" s="23"/>
      <c r="M1034" s="23"/>
      <c r="N1034" s="23"/>
      <c r="O1034" s="23"/>
      <c r="P1034" s="23"/>
      <c r="Q1034" s="23"/>
      <c r="R1034" s="23"/>
      <c r="S1034" s="23"/>
      <c r="T1034" s="23"/>
      <c r="U1034" s="23"/>
      <c r="V1034" s="23"/>
      <c r="W1034" s="23"/>
      <c r="X1034" s="23"/>
      <c r="Y1034" s="23"/>
      <c r="Z1034" s="23"/>
      <c r="AA1034" s="23"/>
      <c r="AB1034" s="23"/>
      <c r="AC1034" s="23"/>
      <c r="AD1034" s="23"/>
      <c r="AE1034" s="23"/>
      <c r="AF1034" s="23"/>
      <c r="AG1034" s="23"/>
      <c r="AH1034" s="23"/>
      <c r="AI1034" s="23"/>
      <c r="AJ1034" s="23"/>
      <c r="AK1034" s="23"/>
      <c r="AL1034" s="23"/>
      <c r="AM1034" s="23"/>
      <c r="AN1034" s="23"/>
      <c r="AO1034" s="23"/>
      <c r="AP1034" s="23"/>
      <c r="AQ1034" s="23"/>
      <c r="AR1034" s="23"/>
      <c r="AS1034" s="23"/>
      <c r="AT1034" s="23"/>
      <c r="AU1034" s="23"/>
      <c r="AV1034" s="23"/>
      <c r="AW1034" s="23"/>
      <c r="AX1034" s="23"/>
      <c r="AY1034" s="23"/>
      <c r="AZ1034" s="23"/>
      <c r="BA1034" s="23"/>
      <c r="BB1034" s="23"/>
      <c r="BC1034" s="23"/>
      <c r="BD1034" s="23"/>
      <c r="BE1034" s="23"/>
      <c r="BF1034" s="23"/>
      <c r="BG1034" s="23"/>
      <c r="BH1034" s="23"/>
    </row>
    <row r="1035" spans="1:60" x14ac:dyDescent="0.25">
      <c r="A1035" s="3" t="s">
        <v>1252</v>
      </c>
      <c r="B1035" s="4" t="s">
        <v>1256</v>
      </c>
      <c r="C1035" s="2" t="s">
        <v>1257</v>
      </c>
      <c r="D1035" s="2" t="s">
        <v>425</v>
      </c>
      <c r="E1035" s="2">
        <v>3</v>
      </c>
      <c r="F1035" s="32">
        <v>1</v>
      </c>
      <c r="G1035" s="17">
        <v>12</v>
      </c>
      <c r="H1035" s="41">
        <f t="shared" si="61"/>
        <v>2.8436018957345972</v>
      </c>
      <c r="I1035" s="34">
        <f t="shared" si="62"/>
        <v>10.92</v>
      </c>
      <c r="J1035" s="23"/>
      <c r="K1035" s="23"/>
      <c r="L1035" s="23"/>
      <c r="M1035" s="23"/>
      <c r="N1035" s="23"/>
      <c r="O1035" s="23"/>
      <c r="P1035" s="23"/>
      <c r="Q1035" s="23"/>
      <c r="R1035" s="23"/>
      <c r="S1035" s="23"/>
      <c r="T1035" s="23"/>
      <c r="U1035" s="23"/>
      <c r="V1035" s="23"/>
      <c r="W1035" s="23"/>
      <c r="X1035" s="23"/>
      <c r="Y1035" s="23"/>
      <c r="Z1035" s="23"/>
      <c r="AA1035" s="23"/>
      <c r="AB1035" s="23"/>
      <c r="AC1035" s="23"/>
      <c r="AD1035" s="23"/>
      <c r="AE1035" s="23"/>
      <c r="AF1035" s="23"/>
      <c r="AG1035" s="23"/>
      <c r="AH1035" s="23"/>
      <c r="AI1035" s="23"/>
      <c r="AJ1035" s="23"/>
      <c r="AK1035" s="23"/>
      <c r="AL1035" s="23"/>
      <c r="AM1035" s="23"/>
      <c r="AN1035" s="23"/>
      <c r="AO1035" s="23"/>
      <c r="AP1035" s="23"/>
      <c r="AQ1035" s="23"/>
      <c r="AR1035" s="23"/>
      <c r="AS1035" s="23"/>
      <c r="AT1035" s="23"/>
      <c r="AU1035" s="23"/>
      <c r="AV1035" s="23"/>
      <c r="AW1035" s="23"/>
      <c r="AX1035" s="23"/>
      <c r="AY1035" s="23"/>
      <c r="AZ1035" s="23"/>
      <c r="BA1035" s="23"/>
      <c r="BB1035" s="23"/>
      <c r="BC1035" s="23"/>
      <c r="BD1035" s="23"/>
      <c r="BE1035" s="23"/>
      <c r="BF1035" s="23"/>
      <c r="BG1035" s="23"/>
      <c r="BH1035" s="23"/>
    </row>
    <row r="1036" spans="1:60" x14ac:dyDescent="0.25">
      <c r="A1036" s="3" t="s">
        <v>1252</v>
      </c>
      <c r="B1036" s="4" t="s">
        <v>3469</v>
      </c>
      <c r="C1036" s="2" t="s">
        <v>3470</v>
      </c>
      <c r="D1036" s="2" t="s">
        <v>463</v>
      </c>
      <c r="E1036" s="2">
        <v>8</v>
      </c>
      <c r="F1036" s="32">
        <v>6</v>
      </c>
      <c r="G1036" s="17">
        <v>13.9</v>
      </c>
      <c r="H1036" s="41">
        <f t="shared" si="61"/>
        <v>19.763033175355453</v>
      </c>
      <c r="I1036" s="34">
        <f t="shared" si="62"/>
        <v>75.894000000000005</v>
      </c>
      <c r="J1036" s="23"/>
      <c r="K1036" s="23"/>
      <c r="L1036" s="23"/>
      <c r="M1036" s="23"/>
      <c r="N1036" s="23"/>
      <c r="O1036" s="23"/>
      <c r="P1036" s="23"/>
      <c r="Q1036" s="23"/>
      <c r="R1036" s="23"/>
      <c r="S1036" s="23"/>
      <c r="T1036" s="23"/>
      <c r="U1036" s="23"/>
      <c r="V1036" s="23"/>
      <c r="W1036" s="23"/>
      <c r="X1036" s="23"/>
      <c r="Y1036" s="23"/>
      <c r="Z1036" s="23"/>
      <c r="AA1036" s="23"/>
      <c r="AB1036" s="23"/>
      <c r="AC1036" s="23"/>
      <c r="AD1036" s="23"/>
      <c r="AE1036" s="23"/>
      <c r="AF1036" s="23"/>
      <c r="AG1036" s="23"/>
      <c r="AH1036" s="23"/>
      <c r="AI1036" s="23"/>
      <c r="AJ1036" s="23"/>
      <c r="AK1036" s="23"/>
      <c r="AL1036" s="23"/>
      <c r="AM1036" s="23"/>
      <c r="AN1036" s="23"/>
      <c r="AO1036" s="23"/>
      <c r="AP1036" s="23"/>
      <c r="AQ1036" s="23"/>
      <c r="AR1036" s="23"/>
      <c r="AS1036" s="23"/>
      <c r="AT1036" s="23"/>
      <c r="AU1036" s="23"/>
      <c r="AV1036" s="23"/>
      <c r="AW1036" s="23"/>
      <c r="AX1036" s="23"/>
      <c r="AY1036" s="23"/>
      <c r="AZ1036" s="23"/>
      <c r="BA1036" s="23"/>
      <c r="BB1036" s="23"/>
      <c r="BC1036" s="23"/>
      <c r="BD1036" s="23"/>
      <c r="BE1036" s="23"/>
      <c r="BF1036" s="23"/>
      <c r="BG1036" s="23"/>
      <c r="BH1036" s="23"/>
    </row>
    <row r="1037" spans="1:60" x14ac:dyDescent="0.25">
      <c r="A1037" s="3" t="s">
        <v>1206</v>
      </c>
      <c r="B1037" s="4" t="s">
        <v>1208</v>
      </c>
      <c r="C1037" s="2" t="s">
        <v>2618</v>
      </c>
      <c r="D1037" s="2" t="s">
        <v>425</v>
      </c>
      <c r="E1037" s="2">
        <v>10</v>
      </c>
      <c r="F1037" s="32">
        <v>1</v>
      </c>
      <c r="G1037" s="17">
        <v>14.9</v>
      </c>
      <c r="H1037" s="41">
        <f t="shared" si="61"/>
        <v>3.5308056872037916</v>
      </c>
      <c r="I1037" s="34">
        <f t="shared" si="62"/>
        <v>13.559000000000001</v>
      </c>
      <c r="J1037" s="23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</row>
    <row r="1038" spans="1:60" x14ac:dyDescent="0.25">
      <c r="A1038" s="7" t="s">
        <v>1206</v>
      </c>
      <c r="B1038" s="8" t="s">
        <v>780</v>
      </c>
      <c r="C1038" s="5" t="s">
        <v>781</v>
      </c>
      <c r="D1038" s="5" t="s">
        <v>458</v>
      </c>
      <c r="E1038" s="5">
        <v>12</v>
      </c>
      <c r="F1038" s="33">
        <v>16</v>
      </c>
      <c r="G1038" s="37">
        <v>13.9</v>
      </c>
      <c r="H1038" s="43">
        <f>(F1038*G1038*0.45)/1.055</f>
        <v>94.862559241706165</v>
      </c>
      <c r="I1038" s="34">
        <f t="shared" si="62"/>
        <v>202.38400000000001</v>
      </c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</row>
    <row r="1039" spans="1:60" x14ac:dyDescent="0.25">
      <c r="A1039" s="3" t="s">
        <v>1378</v>
      </c>
      <c r="B1039" s="4" t="s">
        <v>1379</v>
      </c>
      <c r="C1039" s="2" t="s">
        <v>1380</v>
      </c>
      <c r="D1039" s="2" t="s">
        <v>458</v>
      </c>
      <c r="E1039" s="2">
        <v>3</v>
      </c>
      <c r="F1039" s="32">
        <v>1</v>
      </c>
      <c r="G1039" s="17">
        <v>11.43</v>
      </c>
      <c r="H1039" s="41">
        <f>2*F1039</f>
        <v>2</v>
      </c>
      <c r="I1039" s="34">
        <f t="shared" si="62"/>
        <v>10.401300000000001</v>
      </c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</row>
    <row r="1040" spans="1:60" x14ac:dyDescent="0.25">
      <c r="A1040" s="1"/>
      <c r="B1040" s="46" t="s">
        <v>1379</v>
      </c>
      <c r="F1040" s="34"/>
      <c r="H1040" s="43"/>
      <c r="I1040" s="34"/>
    </row>
    <row r="1041" spans="1:60" x14ac:dyDescent="0.25">
      <c r="A1041" s="3" t="s">
        <v>1903</v>
      </c>
      <c r="B1041" s="4" t="s">
        <v>1908</v>
      </c>
      <c r="C1041" s="2" t="s">
        <v>1909</v>
      </c>
      <c r="D1041" s="2" t="s">
        <v>458</v>
      </c>
      <c r="E1041" s="2">
        <v>6</v>
      </c>
      <c r="F1041" s="32">
        <v>1</v>
      </c>
      <c r="G1041" s="17">
        <v>14</v>
      </c>
      <c r="H1041" s="41">
        <f>(F1041*G1041*0.5)/1.055</f>
        <v>6.6350710900473935</v>
      </c>
      <c r="I1041" s="34">
        <f>F1041*G1041*0.91</f>
        <v>12.74</v>
      </c>
    </row>
    <row r="1042" spans="1:60" x14ac:dyDescent="0.25">
      <c r="A1042" s="3" t="s">
        <v>1903</v>
      </c>
      <c r="B1042" s="4" t="s">
        <v>1904</v>
      </c>
      <c r="C1042" s="2" t="s">
        <v>1905</v>
      </c>
      <c r="D1042" s="2" t="s">
        <v>458</v>
      </c>
      <c r="E1042" s="2">
        <v>6</v>
      </c>
      <c r="F1042" s="32">
        <v>1</v>
      </c>
      <c r="G1042" s="17">
        <v>12</v>
      </c>
      <c r="H1042" s="41"/>
      <c r="I1042" s="34">
        <f>F1042*G1042*0.91</f>
        <v>10.92</v>
      </c>
      <c r="J1042" s="26"/>
      <c r="K1042" s="26"/>
    </row>
    <row r="1043" spans="1:60" x14ac:dyDescent="0.25">
      <c r="A1043" s="1"/>
      <c r="B1043" s="46" t="s">
        <v>1904</v>
      </c>
      <c r="F1043" s="34"/>
      <c r="H1043" s="43"/>
      <c r="I1043" s="34"/>
    </row>
    <row r="1044" spans="1:60" s="5" customFormat="1" x14ac:dyDescent="0.25">
      <c r="A1044" s="3" t="s">
        <v>1903</v>
      </c>
      <c r="B1044" s="4" t="s">
        <v>1906</v>
      </c>
      <c r="C1044" s="2" t="s">
        <v>1907</v>
      </c>
      <c r="D1044" s="2" t="s">
        <v>458</v>
      </c>
      <c r="E1044" s="2">
        <v>9</v>
      </c>
      <c r="F1044" s="32">
        <v>1</v>
      </c>
      <c r="G1044" s="17">
        <v>14</v>
      </c>
      <c r="H1044" s="41">
        <f>(F1044*G1044*0.5)/1.055</f>
        <v>6.6350710900473935</v>
      </c>
      <c r="I1044" s="34">
        <f t="shared" ref="I1044:I1060" si="63">F1044*G1044*0.91</f>
        <v>12.74</v>
      </c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  <c r="AV1044"/>
      <c r="AW1044"/>
      <c r="AX1044"/>
      <c r="AY1044"/>
      <c r="AZ1044"/>
      <c r="BA1044"/>
      <c r="BB1044"/>
      <c r="BC1044"/>
      <c r="BD1044"/>
      <c r="BE1044"/>
      <c r="BF1044"/>
      <c r="BG1044"/>
      <c r="BH1044"/>
    </row>
    <row r="1045" spans="1:60" s="5" customFormat="1" x14ac:dyDescent="0.25">
      <c r="A1045" s="3" t="s">
        <v>1258</v>
      </c>
      <c r="B1045" s="4" t="s">
        <v>1264</v>
      </c>
      <c r="C1045" s="2" t="s">
        <v>1265</v>
      </c>
      <c r="D1045" s="2" t="s">
        <v>458</v>
      </c>
      <c r="E1045" s="2">
        <v>2</v>
      </c>
      <c r="F1045" s="32">
        <v>1</v>
      </c>
      <c r="G1045" s="17">
        <v>10</v>
      </c>
      <c r="H1045" s="41">
        <f>(F1045*G1045*0.25)/1.055</f>
        <v>2.3696682464454977</v>
      </c>
      <c r="I1045" s="34">
        <f t="shared" si="63"/>
        <v>9.1</v>
      </c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  <c r="AT1045"/>
      <c r="AU1045"/>
      <c r="AV1045"/>
      <c r="AW1045"/>
      <c r="AX1045"/>
      <c r="AY1045"/>
      <c r="AZ1045"/>
      <c r="BA1045"/>
      <c r="BB1045"/>
      <c r="BC1045"/>
      <c r="BD1045"/>
      <c r="BE1045"/>
      <c r="BF1045"/>
      <c r="BG1045"/>
      <c r="BH1045"/>
    </row>
    <row r="1046" spans="1:60" s="5" customFormat="1" x14ac:dyDescent="0.25">
      <c r="A1046" s="3" t="s">
        <v>1258</v>
      </c>
      <c r="B1046" s="4" t="s">
        <v>1262</v>
      </c>
      <c r="C1046" s="2" t="s">
        <v>16</v>
      </c>
      <c r="D1046" s="2" t="s">
        <v>458</v>
      </c>
      <c r="E1046" s="2">
        <v>5</v>
      </c>
      <c r="F1046" s="32">
        <v>1</v>
      </c>
      <c r="G1046" s="17">
        <v>15</v>
      </c>
      <c r="H1046" s="41">
        <f>(F1046*G1046*0.25)/1.055</f>
        <v>3.5545023696682465</v>
      </c>
      <c r="I1046" s="34">
        <f t="shared" si="63"/>
        <v>13.65</v>
      </c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  <c r="AT1046"/>
      <c r="AU1046"/>
      <c r="AV1046"/>
      <c r="AW1046"/>
      <c r="AX1046"/>
      <c r="AY1046"/>
      <c r="AZ1046"/>
      <c r="BA1046"/>
      <c r="BB1046"/>
      <c r="BC1046"/>
      <c r="BD1046"/>
      <c r="BE1046"/>
      <c r="BF1046"/>
      <c r="BG1046"/>
      <c r="BH1046"/>
    </row>
    <row r="1047" spans="1:60" s="5" customFormat="1" x14ac:dyDescent="0.25">
      <c r="A1047" s="3" t="s">
        <v>1258</v>
      </c>
      <c r="B1047" s="4" t="s">
        <v>1263</v>
      </c>
      <c r="C1047" s="2" t="s">
        <v>372</v>
      </c>
      <c r="D1047" s="2" t="s">
        <v>425</v>
      </c>
      <c r="E1047" s="2">
        <v>3</v>
      </c>
      <c r="F1047" s="32">
        <v>2</v>
      </c>
      <c r="G1047" s="17">
        <v>12.5</v>
      </c>
      <c r="H1047" s="41">
        <f>(F1047*G1047*0.25)/1.055</f>
        <v>5.9241706161137442</v>
      </c>
      <c r="I1047" s="34">
        <f t="shared" si="63"/>
        <v>22.75</v>
      </c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  <c r="AT1047"/>
      <c r="AU1047"/>
      <c r="AV1047"/>
      <c r="AW1047"/>
      <c r="AX1047"/>
      <c r="AY1047"/>
      <c r="AZ1047"/>
      <c r="BA1047"/>
      <c r="BB1047"/>
      <c r="BC1047"/>
      <c r="BD1047"/>
      <c r="BE1047"/>
      <c r="BF1047"/>
      <c r="BG1047"/>
      <c r="BH1047"/>
    </row>
    <row r="1048" spans="1:60" s="5" customFormat="1" x14ac:dyDescent="0.25">
      <c r="A1048" s="3" t="s">
        <v>1258</v>
      </c>
      <c r="B1048" s="4" t="s">
        <v>1780</v>
      </c>
      <c r="C1048" s="2" t="s">
        <v>1781</v>
      </c>
      <c r="D1048" s="2" t="s">
        <v>458</v>
      </c>
      <c r="E1048" s="2">
        <v>3</v>
      </c>
      <c r="F1048" s="32">
        <v>1</v>
      </c>
      <c r="G1048" s="17">
        <v>9</v>
      </c>
      <c r="H1048" s="41">
        <f>(F1048*G1048*0.25)/1.055</f>
        <v>2.1327014218009479</v>
      </c>
      <c r="I1048" s="34">
        <f t="shared" si="63"/>
        <v>8.19</v>
      </c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  <c r="AT1048"/>
      <c r="AU1048"/>
      <c r="AV1048"/>
      <c r="AW1048"/>
      <c r="AX1048"/>
      <c r="AY1048"/>
      <c r="AZ1048"/>
      <c r="BA1048"/>
      <c r="BB1048"/>
      <c r="BC1048"/>
      <c r="BD1048"/>
      <c r="BE1048"/>
      <c r="BF1048"/>
      <c r="BG1048"/>
      <c r="BH1048"/>
    </row>
    <row r="1049" spans="1:60" s="5" customFormat="1" x14ac:dyDescent="0.25">
      <c r="A1049" s="3" t="s">
        <v>1258</v>
      </c>
      <c r="B1049" s="4" t="s">
        <v>373</v>
      </c>
      <c r="C1049" s="2" t="s">
        <v>374</v>
      </c>
      <c r="D1049" s="2" t="s">
        <v>458</v>
      </c>
      <c r="E1049" s="2">
        <v>4</v>
      </c>
      <c r="F1049" s="32">
        <v>3</v>
      </c>
      <c r="G1049" s="17">
        <v>12.5</v>
      </c>
      <c r="H1049" s="41">
        <f>(F1049*G1049*0.25)/1.055</f>
        <v>8.8862559241706158</v>
      </c>
      <c r="I1049" s="34">
        <f t="shared" si="63"/>
        <v>34.125</v>
      </c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  <c r="AT1049"/>
      <c r="AU1049"/>
      <c r="AV1049"/>
      <c r="AW1049"/>
      <c r="AX1049"/>
      <c r="AY1049"/>
      <c r="AZ1049"/>
      <c r="BA1049"/>
      <c r="BB1049"/>
      <c r="BC1049"/>
      <c r="BD1049"/>
      <c r="BE1049"/>
      <c r="BF1049"/>
      <c r="BG1049"/>
      <c r="BH1049"/>
    </row>
    <row r="1050" spans="1:60" s="5" customFormat="1" x14ac:dyDescent="0.25">
      <c r="A1050" s="1" t="s">
        <v>1258</v>
      </c>
      <c r="B1050" s="8" t="s">
        <v>375</v>
      </c>
      <c r="C1050" s="5" t="s">
        <v>1090</v>
      </c>
      <c r="D1050" s="5" t="s">
        <v>458</v>
      </c>
      <c r="E1050" s="5">
        <v>3</v>
      </c>
      <c r="F1050" s="33">
        <v>1</v>
      </c>
      <c r="G1050" s="37">
        <v>12.5</v>
      </c>
      <c r="H1050" s="42">
        <f>(F1050*G1050*0.4)/1.055</f>
        <v>4.7393364928909953</v>
      </c>
      <c r="I1050" s="34">
        <f t="shared" si="63"/>
        <v>11.375</v>
      </c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  <c r="AT1050"/>
      <c r="AU1050"/>
      <c r="AV1050"/>
      <c r="AW1050"/>
      <c r="AX1050"/>
      <c r="AY1050"/>
      <c r="AZ1050"/>
      <c r="BA1050"/>
      <c r="BB1050"/>
      <c r="BC1050"/>
      <c r="BD1050"/>
      <c r="BE1050"/>
      <c r="BF1050"/>
      <c r="BG1050"/>
      <c r="BH1050"/>
    </row>
    <row r="1051" spans="1:60" s="5" customFormat="1" x14ac:dyDescent="0.25">
      <c r="A1051" s="3" t="s">
        <v>1258</v>
      </c>
      <c r="B1051" s="4" t="s">
        <v>931</v>
      </c>
      <c r="C1051" s="2" t="s">
        <v>932</v>
      </c>
      <c r="D1051" s="2" t="s">
        <v>425</v>
      </c>
      <c r="E1051" s="2">
        <v>7</v>
      </c>
      <c r="F1051" s="32">
        <v>7</v>
      </c>
      <c r="G1051" s="17">
        <v>16</v>
      </c>
      <c r="H1051" s="41">
        <f>(F1051*G1051*0.25)/1.055</f>
        <v>26.540284360189574</v>
      </c>
      <c r="I1051" s="34">
        <f t="shared" si="63"/>
        <v>101.92</v>
      </c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  <c r="AT1051"/>
      <c r="AU1051"/>
      <c r="AV1051"/>
      <c r="AW1051"/>
      <c r="AX1051"/>
      <c r="AY1051"/>
      <c r="AZ1051"/>
      <c r="BA1051"/>
      <c r="BB1051"/>
      <c r="BC1051"/>
      <c r="BD1051"/>
      <c r="BE1051"/>
      <c r="BF1051"/>
      <c r="BG1051"/>
      <c r="BH1051"/>
    </row>
    <row r="1052" spans="1:60" s="5" customFormat="1" x14ac:dyDescent="0.25">
      <c r="A1052" s="1" t="s">
        <v>1258</v>
      </c>
      <c r="B1052" s="8" t="s">
        <v>935</v>
      </c>
      <c r="C1052" s="5" t="s">
        <v>936</v>
      </c>
      <c r="D1052" s="5" t="s">
        <v>425</v>
      </c>
      <c r="E1052" s="5">
        <v>10</v>
      </c>
      <c r="F1052" s="33">
        <v>1</v>
      </c>
      <c r="G1052" s="37">
        <v>19.899999999999999</v>
      </c>
      <c r="H1052" s="42">
        <f>(F1052*G1052*0.4)/1.055</f>
        <v>7.5450236966824651</v>
      </c>
      <c r="I1052" s="34">
        <f t="shared" si="63"/>
        <v>18.108999999999998</v>
      </c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  <c r="AT1052"/>
      <c r="AU1052"/>
      <c r="AV1052"/>
      <c r="AW1052"/>
      <c r="AX1052"/>
      <c r="AY1052"/>
      <c r="AZ1052"/>
      <c r="BA1052"/>
      <c r="BB1052"/>
      <c r="BC1052"/>
      <c r="BD1052"/>
      <c r="BE1052"/>
      <c r="BF1052"/>
      <c r="BG1052"/>
      <c r="BH1052"/>
    </row>
    <row r="1053" spans="1:60" s="5" customFormat="1" x14ac:dyDescent="0.25">
      <c r="A1053" s="1" t="s">
        <v>1258</v>
      </c>
      <c r="B1053" s="6" t="s">
        <v>470</v>
      </c>
      <c r="C1053" t="s">
        <v>471</v>
      </c>
      <c r="D1053" t="s">
        <v>458</v>
      </c>
      <c r="E1053">
        <v>6</v>
      </c>
      <c r="F1053" s="34">
        <v>2</v>
      </c>
      <c r="G1053" s="10">
        <v>9</v>
      </c>
      <c r="H1053" s="43">
        <f>(F1053*G1053*0.4)/1.055</f>
        <v>6.8246445497630335</v>
      </c>
      <c r="I1053" s="34">
        <f t="shared" si="63"/>
        <v>16.38</v>
      </c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  <c r="AV1053"/>
      <c r="AW1053"/>
      <c r="AX1053"/>
      <c r="AY1053"/>
      <c r="AZ1053"/>
      <c r="BA1053"/>
      <c r="BB1053"/>
      <c r="BC1053"/>
      <c r="BD1053"/>
      <c r="BE1053"/>
      <c r="BF1053"/>
      <c r="BG1053"/>
      <c r="BH1053"/>
    </row>
    <row r="1054" spans="1:60" s="5" customFormat="1" x14ac:dyDescent="0.25">
      <c r="A1054" s="3" t="s">
        <v>1258</v>
      </c>
      <c r="B1054" s="4" t="s">
        <v>3551</v>
      </c>
      <c r="C1054" s="2" t="s">
        <v>3552</v>
      </c>
      <c r="D1054" s="2" t="s">
        <v>458</v>
      </c>
      <c r="E1054" s="2">
        <v>2</v>
      </c>
      <c r="F1054" s="32">
        <v>2</v>
      </c>
      <c r="G1054" s="17">
        <v>9</v>
      </c>
      <c r="H1054" s="41">
        <f>(F1054*G1054*0.25)/1.055</f>
        <v>4.2654028436018958</v>
      </c>
      <c r="I1054" s="34">
        <f t="shared" si="63"/>
        <v>16.38</v>
      </c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  <c r="AT1054"/>
      <c r="AU1054"/>
      <c r="AV1054"/>
      <c r="AW1054"/>
      <c r="AX1054"/>
      <c r="AY1054"/>
      <c r="AZ1054"/>
      <c r="BA1054"/>
      <c r="BB1054"/>
      <c r="BC1054"/>
      <c r="BD1054"/>
      <c r="BE1054"/>
      <c r="BF1054"/>
      <c r="BG1054"/>
      <c r="BH1054"/>
    </row>
    <row r="1055" spans="1:60" s="5" customFormat="1" x14ac:dyDescent="0.25">
      <c r="A1055" s="3" t="s">
        <v>1258</v>
      </c>
      <c r="B1055" s="4" t="s">
        <v>3549</v>
      </c>
      <c r="C1055" s="2" t="s">
        <v>3550</v>
      </c>
      <c r="D1055" s="2" t="s">
        <v>1784</v>
      </c>
      <c r="E1055" s="2">
        <v>2</v>
      </c>
      <c r="F1055" s="32">
        <v>1</v>
      </c>
      <c r="G1055" s="17">
        <v>9</v>
      </c>
      <c r="H1055" s="41">
        <f>(F1055*G1055*0.25)/1.055</f>
        <v>2.1327014218009479</v>
      </c>
      <c r="I1055" s="34">
        <f t="shared" si="63"/>
        <v>8.19</v>
      </c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  <c r="AV1055"/>
      <c r="AW1055"/>
      <c r="AX1055"/>
      <c r="AY1055"/>
      <c r="AZ1055"/>
      <c r="BA1055"/>
      <c r="BB1055"/>
      <c r="BC1055"/>
      <c r="BD1055"/>
      <c r="BE1055"/>
      <c r="BF1055"/>
      <c r="BG1055"/>
      <c r="BH1055"/>
    </row>
    <row r="1056" spans="1:60" s="5" customFormat="1" x14ac:dyDescent="0.25">
      <c r="A1056" s="3" t="s">
        <v>1258</v>
      </c>
      <c r="B1056" s="4" t="s">
        <v>3553</v>
      </c>
      <c r="C1056" s="2" t="s">
        <v>3554</v>
      </c>
      <c r="D1056" s="2" t="s">
        <v>1784</v>
      </c>
      <c r="E1056" s="2">
        <v>2</v>
      </c>
      <c r="F1056" s="32">
        <v>1</v>
      </c>
      <c r="G1056" s="17">
        <v>9</v>
      </c>
      <c r="H1056" s="41">
        <f>(F1056*G1056*0.25)/1.055</f>
        <v>2.1327014218009479</v>
      </c>
      <c r="I1056" s="34">
        <f t="shared" si="63"/>
        <v>8.19</v>
      </c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  <c r="AT1056"/>
      <c r="AU1056"/>
      <c r="AV1056"/>
      <c r="AW1056"/>
      <c r="AX1056"/>
      <c r="AY1056"/>
      <c r="AZ1056"/>
      <c r="BA1056"/>
      <c r="BB1056"/>
      <c r="BC1056"/>
      <c r="BD1056"/>
      <c r="BE1056"/>
      <c r="BF1056"/>
      <c r="BG1056"/>
      <c r="BH1056"/>
    </row>
    <row r="1057" spans="1:60" s="5" customFormat="1" x14ac:dyDescent="0.25">
      <c r="A1057" s="3" t="s">
        <v>1258</v>
      </c>
      <c r="B1057" s="4" t="s">
        <v>3555</v>
      </c>
      <c r="C1057" s="2" t="s">
        <v>3556</v>
      </c>
      <c r="D1057" s="2" t="s">
        <v>458</v>
      </c>
      <c r="E1057" s="2">
        <v>2</v>
      </c>
      <c r="F1057" s="32">
        <v>1</v>
      </c>
      <c r="G1057" s="17">
        <v>9</v>
      </c>
      <c r="H1057" s="41">
        <f>(F1057*G1057*0.25)/1.055</f>
        <v>2.1327014218009479</v>
      </c>
      <c r="I1057" s="34">
        <f t="shared" si="63"/>
        <v>8.19</v>
      </c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  <c r="AT1057"/>
      <c r="AU1057"/>
      <c r="AV1057"/>
      <c r="AW1057"/>
      <c r="AX1057"/>
      <c r="AY1057"/>
      <c r="AZ1057"/>
      <c r="BA1057"/>
      <c r="BB1057"/>
      <c r="BC1057"/>
      <c r="BD1057"/>
      <c r="BE1057"/>
      <c r="BF1057"/>
      <c r="BG1057"/>
      <c r="BH1057"/>
    </row>
    <row r="1058" spans="1:60" s="5" customFormat="1" x14ac:dyDescent="0.25">
      <c r="A1058" s="1" t="s">
        <v>1258</v>
      </c>
      <c r="B1058" s="6" t="s">
        <v>1782</v>
      </c>
      <c r="C1058" t="s">
        <v>1783</v>
      </c>
      <c r="D1058" t="s">
        <v>458</v>
      </c>
      <c r="E1058">
        <v>4</v>
      </c>
      <c r="F1058" s="34">
        <v>1</v>
      </c>
      <c r="G1058" s="10">
        <v>15.5</v>
      </c>
      <c r="H1058" s="43">
        <f>(F1058*G1058*0.4)/1.055</f>
        <v>5.8767772511848344</v>
      </c>
      <c r="I1058" s="34">
        <f t="shared" si="63"/>
        <v>14.105</v>
      </c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  <c r="AT1058"/>
      <c r="AU1058"/>
      <c r="AV1058"/>
      <c r="AW1058"/>
      <c r="AX1058"/>
      <c r="AY1058"/>
      <c r="AZ1058"/>
      <c r="BA1058"/>
      <c r="BB1058"/>
      <c r="BC1058"/>
      <c r="BD1058"/>
      <c r="BE1058"/>
      <c r="BF1058"/>
      <c r="BG1058"/>
      <c r="BH1058"/>
    </row>
    <row r="1059" spans="1:60" x14ac:dyDescent="0.25">
      <c r="A1059" s="3" t="s">
        <v>581</v>
      </c>
      <c r="B1059" s="4" t="s">
        <v>236</v>
      </c>
      <c r="C1059" s="2" t="s">
        <v>237</v>
      </c>
      <c r="D1059" s="2" t="s">
        <v>425</v>
      </c>
      <c r="E1059" s="2">
        <v>9</v>
      </c>
      <c r="F1059" s="32">
        <v>1</v>
      </c>
      <c r="G1059" s="17">
        <v>17</v>
      </c>
      <c r="H1059" s="41">
        <f>(F1059*1.5)/1.055</f>
        <v>1.4218009478672986</v>
      </c>
      <c r="I1059" s="34">
        <f t="shared" si="63"/>
        <v>15.47</v>
      </c>
    </row>
    <row r="1060" spans="1:60" x14ac:dyDescent="0.25">
      <c r="A1060" s="3" t="s">
        <v>3408</v>
      </c>
      <c r="B1060" s="4" t="s">
        <v>530</v>
      </c>
      <c r="C1060" s="2" t="s">
        <v>3409</v>
      </c>
      <c r="D1060" s="2" t="s">
        <v>3410</v>
      </c>
      <c r="E1060" s="2">
        <v>9</v>
      </c>
      <c r="F1060" s="32">
        <v>1</v>
      </c>
      <c r="G1060" s="17">
        <v>3.9</v>
      </c>
      <c r="H1060" s="41"/>
      <c r="I1060" s="34">
        <f t="shared" si="63"/>
        <v>3.5489999999999999</v>
      </c>
      <c r="J1060" s="5"/>
    </row>
    <row r="1061" spans="1:60" x14ac:dyDescent="0.25">
      <c r="A1061" s="1"/>
      <c r="B1061" s="46" t="s">
        <v>530</v>
      </c>
      <c r="F1061" s="34"/>
      <c r="H1061" s="43"/>
      <c r="I1061" s="34"/>
    </row>
    <row r="1062" spans="1:60" x14ac:dyDescent="0.25">
      <c r="A1062" s="21" t="s">
        <v>3422</v>
      </c>
      <c r="B1062" s="22" t="s">
        <v>3423</v>
      </c>
      <c r="C1062" s="23" t="s">
        <v>3424</v>
      </c>
      <c r="D1062" s="2" t="s">
        <v>425</v>
      </c>
      <c r="E1062" s="23">
        <v>8</v>
      </c>
      <c r="F1062" s="31">
        <v>1</v>
      </c>
      <c r="G1062" s="30">
        <v>12</v>
      </c>
      <c r="H1062" s="41">
        <f>(F1062*G1062*0.25)/1.055</f>
        <v>2.8436018957345972</v>
      </c>
      <c r="I1062" s="34">
        <f>F1062*G1062*0.91</f>
        <v>10.92</v>
      </c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</row>
    <row r="1063" spans="1:60" x14ac:dyDescent="0.25">
      <c r="A1063" s="3" t="s">
        <v>951</v>
      </c>
      <c r="B1063" s="4" t="s">
        <v>4024</v>
      </c>
      <c r="C1063" s="2" t="s">
        <v>4023</v>
      </c>
      <c r="D1063" s="2" t="s">
        <v>458</v>
      </c>
      <c r="E1063" s="2">
        <v>10</v>
      </c>
      <c r="F1063" s="32">
        <v>1</v>
      </c>
      <c r="G1063" s="17">
        <v>9.9</v>
      </c>
      <c r="H1063" s="41"/>
      <c r="I1063" s="34">
        <f>F1063*G1063*0.91</f>
        <v>9.0090000000000003</v>
      </c>
      <c r="J1063" s="2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</row>
    <row r="1064" spans="1:60" x14ac:dyDescent="0.25">
      <c r="A1064" s="1"/>
      <c r="B1064" s="46" t="s">
        <v>4024</v>
      </c>
      <c r="F1064" s="34"/>
      <c r="H1064" s="43"/>
      <c r="I1064" s="34"/>
    </row>
    <row r="1065" spans="1:60" x14ac:dyDescent="0.25">
      <c r="A1065" s="3" t="s">
        <v>3799</v>
      </c>
      <c r="B1065" s="4" t="s">
        <v>3801</v>
      </c>
      <c r="C1065" s="23" t="s">
        <v>3800</v>
      </c>
      <c r="D1065" s="23" t="s">
        <v>458</v>
      </c>
      <c r="E1065" s="23">
        <v>11</v>
      </c>
      <c r="F1065" s="31">
        <v>1</v>
      </c>
      <c r="G1065" s="30">
        <v>16</v>
      </c>
      <c r="H1065" s="41">
        <f>(F1065*G1065*0.2)/1.055</f>
        <v>3.0331753554502372</v>
      </c>
      <c r="I1065" s="34">
        <f>F1065*G1065*0.91</f>
        <v>14.56</v>
      </c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</row>
    <row r="1066" spans="1:60" x14ac:dyDescent="0.25">
      <c r="A1066" s="3" t="s">
        <v>1919</v>
      </c>
      <c r="B1066" s="4" t="s">
        <v>1924</v>
      </c>
      <c r="C1066" s="2" t="s">
        <v>1925</v>
      </c>
      <c r="D1066" s="2" t="s">
        <v>458</v>
      </c>
      <c r="E1066" s="2">
        <v>3</v>
      </c>
      <c r="F1066" s="32">
        <v>5</v>
      </c>
      <c r="G1066" s="17">
        <v>14.9</v>
      </c>
      <c r="H1066" s="41">
        <f>(F1066*2)/1.055</f>
        <v>9.4786729857819907</v>
      </c>
      <c r="I1066" s="34">
        <f>F1066*G1066*0.91</f>
        <v>67.795000000000002</v>
      </c>
    </row>
    <row r="1067" spans="1:60" x14ac:dyDescent="0.25">
      <c r="A1067" s="3" t="s">
        <v>1919</v>
      </c>
      <c r="B1067" s="4" t="s">
        <v>1922</v>
      </c>
      <c r="C1067" s="2" t="s">
        <v>1923</v>
      </c>
      <c r="D1067" s="2" t="s">
        <v>458</v>
      </c>
      <c r="E1067" s="2">
        <v>3</v>
      </c>
      <c r="F1067" s="32">
        <v>13</v>
      </c>
      <c r="G1067" s="17">
        <v>14.9</v>
      </c>
      <c r="H1067" s="41">
        <f>(F1067*2)/1.055</f>
        <v>24.644549763033176</v>
      </c>
      <c r="I1067" s="34">
        <f>F1067*G1067*0.91</f>
        <v>176.26700000000002</v>
      </c>
    </row>
    <row r="1068" spans="1:60" x14ac:dyDescent="0.25">
      <c r="A1068" s="21" t="s">
        <v>3211</v>
      </c>
      <c r="B1068" s="22" t="s">
        <v>3216</v>
      </c>
      <c r="C1068" s="23" t="s">
        <v>3217</v>
      </c>
      <c r="D1068" s="23" t="s">
        <v>458</v>
      </c>
      <c r="E1068" s="23">
        <v>3</v>
      </c>
      <c r="F1068" s="31">
        <v>1</v>
      </c>
      <c r="G1068" s="30">
        <v>5</v>
      </c>
      <c r="H1068" s="44"/>
      <c r="I1068" s="34">
        <f>F1068*G1068*0.91</f>
        <v>4.55</v>
      </c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</row>
    <row r="1069" spans="1:60" s="5" customFormat="1" x14ac:dyDescent="0.25">
      <c r="A1069" s="21" t="s">
        <v>3211</v>
      </c>
      <c r="B1069" s="22" t="s">
        <v>3212</v>
      </c>
      <c r="C1069" s="23" t="s">
        <v>3213</v>
      </c>
      <c r="D1069" s="23" t="s">
        <v>458</v>
      </c>
      <c r="E1069" s="23">
        <v>3</v>
      </c>
      <c r="F1069" s="31">
        <v>1</v>
      </c>
      <c r="G1069" s="30">
        <v>5</v>
      </c>
      <c r="H1069" s="44"/>
      <c r="I1069" s="35"/>
      <c r="J1069" s="24"/>
      <c r="K1069" s="24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  <c r="AV1069"/>
      <c r="AW1069"/>
      <c r="AX1069"/>
      <c r="AY1069"/>
      <c r="AZ1069"/>
      <c r="BA1069"/>
      <c r="BB1069"/>
      <c r="BC1069"/>
      <c r="BD1069"/>
      <c r="BE1069"/>
      <c r="BF1069"/>
      <c r="BG1069"/>
      <c r="BH1069"/>
    </row>
    <row r="1070" spans="1:60" s="5" customFormat="1" x14ac:dyDescent="0.25">
      <c r="A1070" s="21" t="s">
        <v>3211</v>
      </c>
      <c r="B1070" s="22" t="s">
        <v>3214</v>
      </c>
      <c r="C1070" s="23" t="s">
        <v>3215</v>
      </c>
      <c r="D1070" s="23" t="s">
        <v>458</v>
      </c>
      <c r="E1070" s="23">
        <v>6</v>
      </c>
      <c r="F1070" s="31">
        <v>1</v>
      </c>
      <c r="G1070" s="30">
        <v>7</v>
      </c>
      <c r="H1070" s="44"/>
      <c r="I1070" s="35"/>
      <c r="J1070" s="24"/>
      <c r="K1070" s="24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  <c r="AT1070"/>
      <c r="AU1070"/>
      <c r="AV1070"/>
      <c r="AW1070"/>
      <c r="AX1070"/>
      <c r="AY1070"/>
      <c r="AZ1070"/>
      <c r="BA1070"/>
      <c r="BB1070"/>
      <c r="BC1070"/>
      <c r="BD1070"/>
      <c r="BE1070"/>
      <c r="BF1070"/>
      <c r="BG1070"/>
      <c r="BH1070"/>
    </row>
    <row r="1071" spans="1:60" s="5" customFormat="1" x14ac:dyDescent="0.25">
      <c r="A1071" s="3" t="s">
        <v>550</v>
      </c>
      <c r="B1071" s="4" t="s">
        <v>792</v>
      </c>
      <c r="C1071" s="2" t="s">
        <v>793</v>
      </c>
      <c r="D1071" s="2" t="s">
        <v>425</v>
      </c>
      <c r="E1071" s="2">
        <v>2</v>
      </c>
      <c r="F1071" s="32">
        <v>1</v>
      </c>
      <c r="G1071" s="17">
        <v>6.5</v>
      </c>
      <c r="H1071" s="41"/>
      <c r="I1071" s="34">
        <f t="shared" ref="I1071:I1080" si="64">F1071*G1071*0.91</f>
        <v>5.915</v>
      </c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</row>
    <row r="1072" spans="1:60" s="5" customFormat="1" x14ac:dyDescent="0.25">
      <c r="A1072" s="3" t="s">
        <v>550</v>
      </c>
      <c r="B1072" s="4" t="s">
        <v>565</v>
      </c>
      <c r="C1072" s="2" t="s">
        <v>566</v>
      </c>
      <c r="D1072" s="2" t="s">
        <v>553</v>
      </c>
      <c r="E1072" s="2">
        <v>5</v>
      </c>
      <c r="F1072" s="32">
        <v>1</v>
      </c>
      <c r="G1072" s="17">
        <v>23</v>
      </c>
      <c r="H1072" s="41">
        <f>(F1072*3.2)/1.055</f>
        <v>3.0331753554502372</v>
      </c>
      <c r="I1072" s="34">
        <f t="shared" si="64"/>
        <v>20.93</v>
      </c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</row>
    <row r="1073" spans="1:60" s="5" customFormat="1" x14ac:dyDescent="0.25">
      <c r="A1073" s="3" t="s">
        <v>550</v>
      </c>
      <c r="B1073" s="4" t="s">
        <v>561</v>
      </c>
      <c r="C1073" s="2" t="s">
        <v>562</v>
      </c>
      <c r="D1073" s="2" t="s">
        <v>553</v>
      </c>
      <c r="E1073" s="2">
        <v>5</v>
      </c>
      <c r="F1073" s="32">
        <v>12</v>
      </c>
      <c r="G1073" s="17">
        <v>23</v>
      </c>
      <c r="H1073" s="41">
        <f>(F1073*3.2)/1.055</f>
        <v>36.39810426540285</v>
      </c>
      <c r="I1073" s="34">
        <f t="shared" si="64"/>
        <v>251.16</v>
      </c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</row>
    <row r="1074" spans="1:60" s="5" customFormat="1" x14ac:dyDescent="0.25">
      <c r="A1074" s="3" t="s">
        <v>550</v>
      </c>
      <c r="B1074" s="4" t="s">
        <v>557</v>
      </c>
      <c r="C1074" s="2" t="s">
        <v>556</v>
      </c>
      <c r="D1074" s="2" t="s">
        <v>553</v>
      </c>
      <c r="E1074" s="2">
        <v>5</v>
      </c>
      <c r="F1074" s="32">
        <v>12</v>
      </c>
      <c r="G1074" s="17">
        <v>23</v>
      </c>
      <c r="H1074" s="41"/>
      <c r="I1074" s="34">
        <f t="shared" si="64"/>
        <v>251.16</v>
      </c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</row>
    <row r="1075" spans="1:60" s="5" customFormat="1" x14ac:dyDescent="0.25">
      <c r="A1075" s="3" t="s">
        <v>550</v>
      </c>
      <c r="B1075" s="4" t="s">
        <v>554</v>
      </c>
      <c r="C1075" s="2" t="s">
        <v>555</v>
      </c>
      <c r="D1075" s="2" t="s">
        <v>553</v>
      </c>
      <c r="E1075" s="2">
        <v>5</v>
      </c>
      <c r="F1075" s="32">
        <v>29</v>
      </c>
      <c r="G1075" s="17">
        <v>23</v>
      </c>
      <c r="H1075" s="41">
        <f>(F1075*3.2)/1.055</f>
        <v>87.962085308056885</v>
      </c>
      <c r="I1075" s="34">
        <f t="shared" si="64"/>
        <v>606.97</v>
      </c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</row>
    <row r="1076" spans="1:60" s="5" customFormat="1" x14ac:dyDescent="0.25">
      <c r="A1076" s="3" t="s">
        <v>550</v>
      </c>
      <c r="B1076" s="4" t="s">
        <v>559</v>
      </c>
      <c r="C1076" s="2" t="s">
        <v>560</v>
      </c>
      <c r="D1076" s="2" t="s">
        <v>553</v>
      </c>
      <c r="E1076" s="2">
        <v>5</v>
      </c>
      <c r="F1076" s="32">
        <v>2</v>
      </c>
      <c r="G1076" s="17">
        <v>23</v>
      </c>
      <c r="H1076" s="41">
        <f>(F1076*3.2)/1.055</f>
        <v>6.0663507109004744</v>
      </c>
      <c r="I1076" s="34">
        <f t="shared" si="64"/>
        <v>41.86</v>
      </c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</row>
    <row r="1077" spans="1:60" x14ac:dyDescent="0.25">
      <c r="A1077" s="3" t="s">
        <v>550</v>
      </c>
      <c r="B1077" s="4" t="s">
        <v>551</v>
      </c>
      <c r="C1077" s="2" t="s">
        <v>552</v>
      </c>
      <c r="D1077" s="2" t="s">
        <v>553</v>
      </c>
      <c r="E1077" s="2">
        <v>5</v>
      </c>
      <c r="F1077" s="32">
        <v>8</v>
      </c>
      <c r="G1077" s="17">
        <v>23</v>
      </c>
      <c r="H1077" s="41"/>
      <c r="I1077" s="34">
        <f t="shared" si="64"/>
        <v>167.44</v>
      </c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</row>
    <row r="1078" spans="1:60" x14ac:dyDescent="0.25">
      <c r="A1078" s="3" t="s">
        <v>533</v>
      </c>
      <c r="B1078" s="4" t="s">
        <v>534</v>
      </c>
      <c r="C1078" s="2" t="s">
        <v>535</v>
      </c>
      <c r="D1078" s="2" t="s">
        <v>425</v>
      </c>
      <c r="E1078" s="2">
        <v>8</v>
      </c>
      <c r="F1078" s="32">
        <v>1</v>
      </c>
      <c r="G1078" s="17">
        <v>9.9499999999999993</v>
      </c>
      <c r="H1078" s="41">
        <f>(F1078*G1078*0.25)/1.055</f>
        <v>2.3578199052132702</v>
      </c>
      <c r="I1078" s="34">
        <f t="shared" si="64"/>
        <v>9.0544999999999991</v>
      </c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</row>
    <row r="1079" spans="1:60" x14ac:dyDescent="0.25">
      <c r="A1079" s="3" t="s">
        <v>533</v>
      </c>
      <c r="B1079" s="4" t="s">
        <v>2826</v>
      </c>
      <c r="C1079" s="2" t="s">
        <v>2301</v>
      </c>
      <c r="D1079" s="2" t="s">
        <v>425</v>
      </c>
      <c r="E1079" s="2">
        <v>8</v>
      </c>
      <c r="F1079" s="32">
        <v>4</v>
      </c>
      <c r="G1079" s="17">
        <v>9.9499999999999993</v>
      </c>
      <c r="H1079" s="41">
        <f>(F1079*G1079*0.25)/1.055</f>
        <v>9.4312796208530809</v>
      </c>
      <c r="I1079" s="34">
        <f t="shared" si="64"/>
        <v>36.217999999999996</v>
      </c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</row>
    <row r="1080" spans="1:60" x14ac:dyDescent="0.25">
      <c r="A1080" s="3" t="s">
        <v>288</v>
      </c>
      <c r="B1080" s="4" t="s">
        <v>291</v>
      </c>
      <c r="C1080" s="2" t="s">
        <v>292</v>
      </c>
      <c r="D1080" s="2" t="s">
        <v>189</v>
      </c>
      <c r="E1080" s="2">
        <v>8</v>
      </c>
      <c r="F1080" s="32">
        <v>2</v>
      </c>
      <c r="G1080" s="17">
        <v>9.9</v>
      </c>
      <c r="H1080" s="41">
        <f>(F1080*G1080*0.25)/1.055</f>
        <v>4.6919431279620856</v>
      </c>
      <c r="I1080" s="34">
        <f t="shared" si="64"/>
        <v>18.018000000000001</v>
      </c>
      <c r="J1080" s="2"/>
    </row>
    <row r="1081" spans="1:60" x14ac:dyDescent="0.25">
      <c r="A1081" s="1"/>
      <c r="B1081" s="46" t="s">
        <v>291</v>
      </c>
      <c r="F1081" s="34"/>
      <c r="H1081" s="43"/>
      <c r="I1081" s="34"/>
    </row>
    <row r="1082" spans="1:60" x14ac:dyDescent="0.25">
      <c r="A1082" s="3" t="s">
        <v>288</v>
      </c>
      <c r="B1082" s="4" t="s">
        <v>289</v>
      </c>
      <c r="C1082" s="2" t="s">
        <v>290</v>
      </c>
      <c r="D1082" s="2" t="s">
        <v>189</v>
      </c>
      <c r="E1082" s="2">
        <v>4</v>
      </c>
      <c r="F1082" s="32">
        <v>1</v>
      </c>
      <c r="G1082" s="17">
        <v>9.9</v>
      </c>
      <c r="H1082" s="41">
        <f>(F1082*G1082*0.25)/1.055</f>
        <v>2.3459715639810428</v>
      </c>
      <c r="I1082" s="34">
        <f>F1082*G1082*0.91</f>
        <v>9.0090000000000003</v>
      </c>
      <c r="J1082" s="2"/>
    </row>
    <row r="1083" spans="1:60" x14ac:dyDescent="0.25">
      <c r="A1083" s="1"/>
      <c r="B1083" s="46" t="s">
        <v>289</v>
      </c>
      <c r="F1083" s="34"/>
      <c r="H1083" s="43"/>
      <c r="I1083" s="34"/>
    </row>
    <row r="1084" spans="1:60" x14ac:dyDescent="0.25">
      <c r="A1084" s="3" t="s">
        <v>889</v>
      </c>
      <c r="B1084" s="4" t="s">
        <v>890</v>
      </c>
      <c r="C1084" s="2" t="s">
        <v>891</v>
      </c>
      <c r="D1084" s="2" t="s">
        <v>425</v>
      </c>
      <c r="E1084" s="2">
        <v>10</v>
      </c>
      <c r="F1084" s="32">
        <v>1</v>
      </c>
      <c r="G1084" s="17">
        <v>15</v>
      </c>
      <c r="H1084" s="41">
        <f>(F1084*G1084*0.1)/1.055</f>
        <v>1.4218009478672986</v>
      </c>
      <c r="I1084" s="34">
        <f t="shared" ref="I1084:I1111" si="65">F1084*G1084*0.91</f>
        <v>13.65</v>
      </c>
    </row>
    <row r="1085" spans="1:60" x14ac:dyDescent="0.25">
      <c r="A1085" s="25" t="s">
        <v>1785</v>
      </c>
      <c r="B1085" s="22" t="s">
        <v>1804</v>
      </c>
      <c r="C1085" s="23" t="s">
        <v>1805</v>
      </c>
      <c r="D1085" s="23" t="s">
        <v>458</v>
      </c>
      <c r="E1085" s="23">
        <v>9</v>
      </c>
      <c r="F1085" s="31">
        <v>1</v>
      </c>
      <c r="G1085" s="30">
        <v>7.93</v>
      </c>
      <c r="H1085" s="40">
        <f>(F1085*G1085*0.1)/1.055</f>
        <v>0.75165876777251195</v>
      </c>
      <c r="I1085" s="34">
        <f t="shared" si="65"/>
        <v>7.2163000000000004</v>
      </c>
      <c r="J1085" s="24"/>
      <c r="K1085" s="24"/>
      <c r="L1085" s="24"/>
      <c r="M1085" s="24"/>
      <c r="N1085" s="24"/>
      <c r="O1085" s="24"/>
      <c r="P1085" s="24"/>
      <c r="Q1085" s="24"/>
      <c r="R1085" s="24"/>
      <c r="S1085" s="24"/>
      <c r="T1085" s="24"/>
      <c r="U1085" s="24"/>
      <c r="V1085" s="24"/>
      <c r="W1085" s="24"/>
      <c r="X1085" s="24"/>
      <c r="Y1085" s="24"/>
      <c r="Z1085" s="24"/>
      <c r="AA1085" s="24"/>
      <c r="AB1085" s="24"/>
      <c r="AC1085" s="24"/>
      <c r="AD1085" s="24"/>
      <c r="AE1085" s="24"/>
      <c r="AF1085" s="24"/>
      <c r="AG1085" s="24"/>
      <c r="AH1085" s="24"/>
      <c r="AI1085" s="24"/>
      <c r="AJ1085" s="24"/>
      <c r="AK1085" s="24"/>
      <c r="AL1085" s="24"/>
      <c r="AM1085" s="24"/>
      <c r="AN1085" s="24"/>
      <c r="AO1085" s="24"/>
      <c r="AP1085" s="24"/>
      <c r="AQ1085" s="24"/>
      <c r="AR1085" s="24"/>
      <c r="AS1085" s="24"/>
      <c r="AT1085" s="24"/>
      <c r="AU1085" s="24"/>
      <c r="AV1085" s="24"/>
      <c r="AW1085" s="24"/>
      <c r="AX1085" s="24"/>
      <c r="AY1085" s="24"/>
      <c r="AZ1085" s="24"/>
      <c r="BA1085" s="24"/>
      <c r="BB1085" s="24"/>
      <c r="BC1085" s="24"/>
      <c r="BD1085" s="24"/>
      <c r="BE1085" s="24"/>
      <c r="BF1085" s="24"/>
      <c r="BG1085" s="24"/>
      <c r="BH1085" s="24"/>
    </row>
    <row r="1086" spans="1:60" x14ac:dyDescent="0.25">
      <c r="A1086" s="25" t="s">
        <v>1785</v>
      </c>
      <c r="B1086" s="22" t="s">
        <v>1796</v>
      </c>
      <c r="C1086" s="23" t="s">
        <v>1797</v>
      </c>
      <c r="D1086" s="23" t="s">
        <v>458</v>
      </c>
      <c r="E1086" s="23">
        <v>8</v>
      </c>
      <c r="F1086" s="31">
        <v>1</v>
      </c>
      <c r="G1086" s="30">
        <v>8.84</v>
      </c>
      <c r="H1086" s="40">
        <f>(F1086*G1086*0.1)/1.055</f>
        <v>0.83791469194312806</v>
      </c>
      <c r="I1086" s="34">
        <f t="shared" si="65"/>
        <v>8.0443999999999996</v>
      </c>
      <c r="J1086" s="24"/>
      <c r="K1086" s="24"/>
      <c r="L1086" s="24"/>
      <c r="M1086" s="24"/>
      <c r="N1086" s="24"/>
      <c r="O1086" s="24"/>
      <c r="P1086" s="24"/>
      <c r="Q1086" s="24"/>
      <c r="R1086" s="24"/>
      <c r="S1086" s="24"/>
      <c r="T1086" s="24"/>
      <c r="U1086" s="24"/>
      <c r="V1086" s="24"/>
      <c r="W1086" s="24"/>
      <c r="X1086" s="24"/>
      <c r="Y1086" s="24"/>
      <c r="Z1086" s="24"/>
      <c r="AA1086" s="24"/>
      <c r="AB1086" s="24"/>
      <c r="AC1086" s="24"/>
      <c r="AD1086" s="24"/>
      <c r="AE1086" s="24"/>
      <c r="AF1086" s="24"/>
      <c r="AG1086" s="24"/>
      <c r="AH1086" s="24"/>
      <c r="AI1086" s="24"/>
      <c r="AJ1086" s="24"/>
      <c r="AK1086" s="24"/>
      <c r="AL1086" s="24"/>
      <c r="AM1086" s="24"/>
      <c r="AN1086" s="24"/>
      <c r="AO1086" s="24"/>
      <c r="AP1086" s="24"/>
      <c r="AQ1086" s="24"/>
      <c r="AR1086" s="24"/>
      <c r="AS1086" s="24"/>
      <c r="AT1086" s="24"/>
      <c r="AU1086" s="24"/>
      <c r="AV1086" s="24"/>
      <c r="AW1086" s="24"/>
      <c r="AX1086" s="24"/>
      <c r="AY1086" s="24"/>
      <c r="AZ1086" s="24"/>
      <c r="BA1086" s="24"/>
      <c r="BB1086" s="24"/>
      <c r="BC1086" s="24"/>
      <c r="BD1086" s="24"/>
      <c r="BE1086" s="24"/>
      <c r="BF1086" s="24"/>
      <c r="BG1086" s="24"/>
      <c r="BH1086" s="24"/>
    </row>
    <row r="1087" spans="1:60" x14ac:dyDescent="0.25">
      <c r="A1087" s="25" t="s">
        <v>1785</v>
      </c>
      <c r="B1087" s="22" t="s">
        <v>1790</v>
      </c>
      <c r="C1087" s="23" t="s">
        <v>1791</v>
      </c>
      <c r="D1087" s="23" t="s">
        <v>458</v>
      </c>
      <c r="E1087" s="23">
        <v>4</v>
      </c>
      <c r="F1087" s="31">
        <v>1</v>
      </c>
      <c r="G1087" s="30">
        <v>6.75</v>
      </c>
      <c r="H1087" s="40">
        <f>(F1087*G1087*0.1)/1.055</f>
        <v>0.63981042654028442</v>
      </c>
      <c r="I1087" s="34">
        <f t="shared" si="65"/>
        <v>6.1425000000000001</v>
      </c>
      <c r="J1087" s="24"/>
      <c r="K1087" s="24"/>
      <c r="L1087" s="24"/>
      <c r="M1087" s="24"/>
      <c r="N1087" s="24"/>
      <c r="O1087" s="24"/>
      <c r="P1087" s="24"/>
      <c r="Q1087" s="24"/>
      <c r="R1087" s="24"/>
      <c r="S1087" s="24"/>
      <c r="T1087" s="24"/>
      <c r="U1087" s="24"/>
      <c r="V1087" s="24"/>
      <c r="W1087" s="24"/>
      <c r="X1087" s="24"/>
      <c r="Y1087" s="24"/>
      <c r="Z1087" s="24"/>
      <c r="AA1087" s="24"/>
      <c r="AB1087" s="24"/>
      <c r="AC1087" s="24"/>
      <c r="AD1087" s="24"/>
      <c r="AE1087" s="24"/>
      <c r="AF1087" s="24"/>
      <c r="AG1087" s="24"/>
      <c r="AH1087" s="24"/>
      <c r="AI1087" s="24"/>
      <c r="AJ1087" s="24"/>
      <c r="AK1087" s="24"/>
      <c r="AL1087" s="24"/>
      <c r="AM1087" s="24"/>
      <c r="AN1087" s="24"/>
      <c r="AO1087" s="24"/>
      <c r="AP1087" s="24"/>
      <c r="AQ1087" s="24"/>
      <c r="AR1087" s="24"/>
      <c r="AS1087" s="24"/>
      <c r="AT1087" s="24"/>
      <c r="AU1087" s="24"/>
      <c r="AV1087" s="24"/>
      <c r="AW1087" s="24"/>
      <c r="AX1087" s="24"/>
      <c r="AY1087" s="24"/>
      <c r="AZ1087" s="24"/>
      <c r="BA1087" s="24"/>
      <c r="BB1087" s="24"/>
      <c r="BC1087" s="24"/>
      <c r="BD1087" s="24"/>
      <c r="BE1087" s="24"/>
      <c r="BF1087" s="24"/>
      <c r="BG1087" s="24"/>
      <c r="BH1087" s="24"/>
    </row>
    <row r="1088" spans="1:60" x14ac:dyDescent="0.25">
      <c r="A1088" s="3" t="s">
        <v>595</v>
      </c>
      <c r="B1088" s="4" t="s">
        <v>2457</v>
      </c>
      <c r="C1088" s="2" t="s">
        <v>2458</v>
      </c>
      <c r="D1088" s="2" t="s">
        <v>458</v>
      </c>
      <c r="E1088" s="2">
        <v>6</v>
      </c>
      <c r="F1088" s="32">
        <v>1</v>
      </c>
      <c r="G1088" s="17">
        <v>12</v>
      </c>
      <c r="H1088" s="41">
        <f>(F1088*G1088*0.25)/1.055</f>
        <v>2.8436018957345972</v>
      </c>
      <c r="I1088" s="34">
        <f t="shared" si="65"/>
        <v>10.92</v>
      </c>
      <c r="J1088" s="2"/>
      <c r="K1088" s="23"/>
      <c r="L1088" s="23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  <c r="W1088" s="23"/>
      <c r="X1088" s="23"/>
      <c r="Y1088" s="23"/>
      <c r="Z1088" s="23"/>
      <c r="AA1088" s="23"/>
      <c r="AB1088" s="23"/>
      <c r="AC1088" s="23"/>
      <c r="AD1088" s="23"/>
      <c r="AE1088" s="23"/>
      <c r="AF1088" s="23"/>
      <c r="AG1088" s="23"/>
      <c r="AH1088" s="23"/>
      <c r="AI1088" s="23"/>
      <c r="AJ1088" s="23"/>
      <c r="AK1088" s="23"/>
      <c r="AL1088" s="23"/>
      <c r="AM1088" s="23"/>
      <c r="AN1088" s="23"/>
      <c r="AO1088" s="23"/>
      <c r="AP1088" s="23"/>
      <c r="AQ1088" s="23"/>
      <c r="AR1088" s="23"/>
      <c r="AS1088" s="23"/>
      <c r="AT1088" s="23"/>
      <c r="AU1088" s="23"/>
      <c r="AV1088" s="23"/>
      <c r="AW1088" s="23"/>
      <c r="AX1088" s="23"/>
      <c r="AY1088" s="23"/>
      <c r="AZ1088" s="23"/>
      <c r="BA1088" s="23"/>
      <c r="BB1088" s="23"/>
      <c r="BC1088" s="23"/>
      <c r="BD1088" s="23"/>
      <c r="BE1088" s="23"/>
      <c r="BF1088" s="23"/>
      <c r="BG1088" s="23"/>
      <c r="BH1088" s="23"/>
    </row>
    <row r="1089" spans="1:60" x14ac:dyDescent="0.25">
      <c r="A1089" s="3" t="s">
        <v>595</v>
      </c>
      <c r="B1089" s="4" t="s">
        <v>2455</v>
      </c>
      <c r="C1089" s="2" t="s">
        <v>2456</v>
      </c>
      <c r="D1089" s="2" t="s">
        <v>458</v>
      </c>
      <c r="E1089" s="2">
        <v>6</v>
      </c>
      <c r="F1089" s="32">
        <v>1</v>
      </c>
      <c r="G1089" s="17">
        <v>10</v>
      </c>
      <c r="H1089" s="41">
        <f>(F1089*G1089*0.25)/1.055</f>
        <v>2.3696682464454977</v>
      </c>
      <c r="I1089" s="34">
        <f t="shared" si="65"/>
        <v>9.1</v>
      </c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</row>
    <row r="1090" spans="1:60" x14ac:dyDescent="0.25">
      <c r="A1090" s="3" t="s">
        <v>595</v>
      </c>
      <c r="B1090" s="4" t="s">
        <v>596</v>
      </c>
      <c r="C1090" s="2" t="s">
        <v>597</v>
      </c>
      <c r="D1090" s="2" t="s">
        <v>458</v>
      </c>
      <c r="E1090" s="2">
        <v>2</v>
      </c>
      <c r="F1090" s="32">
        <v>50</v>
      </c>
      <c r="G1090" s="17">
        <v>5</v>
      </c>
      <c r="H1090" s="41">
        <f>(F1090*0.5)/1.055</f>
        <v>23.696682464454977</v>
      </c>
      <c r="I1090" s="34">
        <f t="shared" si="65"/>
        <v>227.5</v>
      </c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</row>
    <row r="1091" spans="1:60" x14ac:dyDescent="0.25">
      <c r="A1091" s="3" t="s">
        <v>595</v>
      </c>
      <c r="B1091" s="4" t="s">
        <v>598</v>
      </c>
      <c r="C1091" s="2" t="s">
        <v>599</v>
      </c>
      <c r="D1091" s="2" t="s">
        <v>458</v>
      </c>
      <c r="E1091" s="2">
        <v>2</v>
      </c>
      <c r="F1091" s="32">
        <v>1</v>
      </c>
      <c r="G1091" s="17">
        <v>5</v>
      </c>
      <c r="H1091" s="41">
        <v>0</v>
      </c>
      <c r="I1091" s="34">
        <f t="shared" si="65"/>
        <v>4.55</v>
      </c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</row>
    <row r="1092" spans="1:60" x14ac:dyDescent="0.25">
      <c r="A1092" s="3" t="s">
        <v>595</v>
      </c>
      <c r="B1092" s="4" t="s">
        <v>756</v>
      </c>
      <c r="C1092" s="2" t="s">
        <v>757</v>
      </c>
      <c r="D1092" s="2" t="s">
        <v>458</v>
      </c>
      <c r="E1092" s="2">
        <v>8</v>
      </c>
      <c r="F1092" s="32">
        <v>3</v>
      </c>
      <c r="G1092" s="17">
        <v>17</v>
      </c>
      <c r="H1092" s="41">
        <f>(F1092*G1092*0.25)/1.055</f>
        <v>12.085308056872039</v>
      </c>
      <c r="I1092" s="34">
        <f t="shared" si="65"/>
        <v>46.410000000000004</v>
      </c>
      <c r="J1092" s="23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</row>
    <row r="1093" spans="1:60" x14ac:dyDescent="0.25">
      <c r="A1093" s="3" t="s">
        <v>595</v>
      </c>
      <c r="B1093" s="4" t="s">
        <v>600</v>
      </c>
      <c r="C1093" s="2" t="s">
        <v>601</v>
      </c>
      <c r="D1093" s="2" t="s">
        <v>458</v>
      </c>
      <c r="E1093" s="2">
        <v>2</v>
      </c>
      <c r="F1093" s="32">
        <v>1</v>
      </c>
      <c r="G1093" s="17">
        <v>7</v>
      </c>
      <c r="H1093" s="41">
        <v>0</v>
      </c>
      <c r="I1093" s="34">
        <f t="shared" si="65"/>
        <v>6.37</v>
      </c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</row>
    <row r="1094" spans="1:60" x14ac:dyDescent="0.25">
      <c r="A1094" s="3" t="s">
        <v>595</v>
      </c>
      <c r="B1094" s="4" t="s">
        <v>923</v>
      </c>
      <c r="C1094" s="2" t="s">
        <v>924</v>
      </c>
      <c r="D1094" s="2" t="s">
        <v>458</v>
      </c>
      <c r="E1094" s="2">
        <v>5</v>
      </c>
      <c r="F1094" s="32">
        <v>3</v>
      </c>
      <c r="G1094" s="17">
        <v>12</v>
      </c>
      <c r="H1094" s="41">
        <f>(F1094*G1094*0.25)/1.055</f>
        <v>8.5308056872037916</v>
      </c>
      <c r="I1094" s="34">
        <f t="shared" si="65"/>
        <v>32.76</v>
      </c>
      <c r="J1094" s="2"/>
      <c r="K1094" s="23"/>
      <c r="L1094" s="23"/>
      <c r="M1094" s="23"/>
      <c r="N1094" s="23"/>
      <c r="O1094" s="23"/>
      <c r="P1094" s="23"/>
      <c r="Q1094" s="23"/>
      <c r="R1094" s="23"/>
      <c r="S1094" s="23"/>
      <c r="T1094" s="23"/>
      <c r="U1094" s="23"/>
      <c r="V1094" s="23"/>
      <c r="W1094" s="23"/>
      <c r="X1094" s="23"/>
      <c r="Y1094" s="23"/>
      <c r="Z1094" s="23"/>
      <c r="AA1094" s="23"/>
      <c r="AB1094" s="23"/>
      <c r="AC1094" s="23"/>
      <c r="AD1094" s="23"/>
      <c r="AE1094" s="23"/>
      <c r="AF1094" s="23"/>
      <c r="AG1094" s="23"/>
      <c r="AH1094" s="23"/>
      <c r="AI1094" s="23"/>
      <c r="AJ1094" s="23"/>
      <c r="AK1094" s="23"/>
      <c r="AL1094" s="23"/>
      <c r="AM1094" s="23"/>
      <c r="AN1094" s="23"/>
      <c r="AO1094" s="23"/>
      <c r="AP1094" s="23"/>
      <c r="AQ1094" s="23"/>
      <c r="AR1094" s="23"/>
      <c r="AS1094" s="23"/>
      <c r="AT1094" s="23"/>
      <c r="AU1094" s="23"/>
      <c r="AV1094" s="23"/>
      <c r="AW1094" s="23"/>
      <c r="AX1094" s="23"/>
      <c r="AY1094" s="23"/>
      <c r="AZ1094" s="23"/>
      <c r="BA1094" s="23"/>
      <c r="BB1094" s="23"/>
      <c r="BC1094" s="23"/>
      <c r="BD1094" s="23"/>
      <c r="BE1094" s="23"/>
      <c r="BF1094" s="23"/>
      <c r="BG1094" s="23"/>
      <c r="BH1094" s="23"/>
    </row>
    <row r="1095" spans="1:60" x14ac:dyDescent="0.25">
      <c r="A1095" s="3" t="s">
        <v>595</v>
      </c>
      <c r="B1095" s="4" t="s">
        <v>917</v>
      </c>
      <c r="C1095" s="2" t="s">
        <v>925</v>
      </c>
      <c r="D1095" s="2" t="s">
        <v>458</v>
      </c>
      <c r="E1095" s="2">
        <v>5</v>
      </c>
      <c r="F1095" s="32">
        <v>1</v>
      </c>
      <c r="G1095" s="17">
        <v>12</v>
      </c>
      <c r="H1095" s="41">
        <f>(F1095*G1095*0.25)/1.055</f>
        <v>2.8436018957345972</v>
      </c>
      <c r="I1095" s="34">
        <f t="shared" si="65"/>
        <v>10.92</v>
      </c>
      <c r="J1095" s="2"/>
      <c r="K1095" s="23"/>
      <c r="L1095" s="23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  <c r="W1095" s="23"/>
      <c r="X1095" s="23"/>
      <c r="Y1095" s="23"/>
      <c r="Z1095" s="23"/>
      <c r="AA1095" s="23"/>
      <c r="AB1095" s="23"/>
      <c r="AC1095" s="23"/>
      <c r="AD1095" s="23"/>
      <c r="AE1095" s="23"/>
      <c r="AF1095" s="23"/>
      <c r="AG1095" s="23"/>
      <c r="AH1095" s="23"/>
      <c r="AI1095" s="23"/>
      <c r="AJ1095" s="23"/>
      <c r="AK1095" s="23"/>
      <c r="AL1095" s="23"/>
      <c r="AM1095" s="23"/>
      <c r="AN1095" s="23"/>
      <c r="AO1095" s="23"/>
      <c r="AP1095" s="23"/>
      <c r="AQ1095" s="23"/>
      <c r="AR1095" s="23"/>
      <c r="AS1095" s="23"/>
      <c r="AT1095" s="23"/>
      <c r="AU1095" s="23"/>
      <c r="AV1095" s="23"/>
      <c r="AW1095" s="23"/>
      <c r="AX1095" s="23"/>
      <c r="AY1095" s="23"/>
      <c r="AZ1095" s="23"/>
      <c r="BA1095" s="23"/>
      <c r="BB1095" s="23"/>
      <c r="BC1095" s="23"/>
      <c r="BD1095" s="23"/>
      <c r="BE1095" s="23"/>
      <c r="BF1095" s="23"/>
      <c r="BG1095" s="23"/>
      <c r="BH1095" s="23"/>
    </row>
    <row r="1096" spans="1:60" x14ac:dyDescent="0.25">
      <c r="A1096" s="21" t="s">
        <v>2970</v>
      </c>
      <c r="B1096" s="22" t="s">
        <v>3949</v>
      </c>
      <c r="C1096" s="23" t="s">
        <v>3950</v>
      </c>
      <c r="D1096" s="23" t="s">
        <v>458</v>
      </c>
      <c r="E1096" s="23">
        <v>6</v>
      </c>
      <c r="F1096" s="31">
        <v>2</v>
      </c>
      <c r="G1096" s="30">
        <v>6.5</v>
      </c>
      <c r="H1096" s="40">
        <f>(F1096*G1096*0.25)/1.055</f>
        <v>3.080568720379147</v>
      </c>
      <c r="I1096" s="34">
        <f t="shared" si="65"/>
        <v>11.83</v>
      </c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</row>
    <row r="1097" spans="1:60" x14ac:dyDescent="0.25">
      <c r="A1097" s="7" t="s">
        <v>2970</v>
      </c>
      <c r="B1097" s="8" t="s">
        <v>3394</v>
      </c>
      <c r="C1097" s="5" t="s">
        <v>3395</v>
      </c>
      <c r="D1097" s="5" t="s">
        <v>458</v>
      </c>
      <c r="E1097" s="5">
        <v>6</v>
      </c>
      <c r="F1097" s="33">
        <v>2</v>
      </c>
      <c r="G1097" s="37">
        <v>10.9</v>
      </c>
      <c r="H1097" s="42">
        <f>(F1097*G1097*0.4)/1.055</f>
        <v>8.2654028436018976</v>
      </c>
      <c r="I1097" s="34">
        <f t="shared" si="65"/>
        <v>19.838000000000001</v>
      </c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</row>
    <row r="1098" spans="1:60" x14ac:dyDescent="0.25">
      <c r="A1098" s="7" t="s">
        <v>2970</v>
      </c>
      <c r="B1098" s="8" t="s">
        <v>3354</v>
      </c>
      <c r="C1098" s="5" t="s">
        <v>3355</v>
      </c>
      <c r="D1098" s="5" t="s">
        <v>458</v>
      </c>
      <c r="E1098" s="5">
        <v>6</v>
      </c>
      <c r="F1098" s="33">
        <v>5</v>
      </c>
      <c r="G1098" s="37">
        <v>19.899999999999999</v>
      </c>
      <c r="H1098" s="42">
        <f>(F1098*G1098*0.4)/1.055</f>
        <v>37.725118483412331</v>
      </c>
      <c r="I1098" s="34">
        <f t="shared" si="65"/>
        <v>90.545000000000002</v>
      </c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</row>
    <row r="1099" spans="1:60" x14ac:dyDescent="0.25">
      <c r="A1099" s="21" t="s">
        <v>2970</v>
      </c>
      <c r="B1099" s="22" t="s">
        <v>3352</v>
      </c>
      <c r="C1099" s="23" t="s">
        <v>3353</v>
      </c>
      <c r="D1099" s="2" t="s">
        <v>458</v>
      </c>
      <c r="E1099" s="23">
        <v>6</v>
      </c>
      <c r="F1099" s="31">
        <v>1</v>
      </c>
      <c r="G1099" s="30">
        <v>10.9</v>
      </c>
      <c r="H1099" s="40">
        <f>(F1099*G1099*0.25)/1.055</f>
        <v>2.5829383886255926</v>
      </c>
      <c r="I1099" s="34">
        <f t="shared" si="65"/>
        <v>9.9190000000000005</v>
      </c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</row>
    <row r="1100" spans="1:60" s="2" customFormat="1" x14ac:dyDescent="0.25">
      <c r="A1100" s="7" t="s">
        <v>2970</v>
      </c>
      <c r="B1100" s="8" t="s">
        <v>3360</v>
      </c>
      <c r="C1100" s="5" t="s">
        <v>200</v>
      </c>
      <c r="D1100" s="5" t="s">
        <v>458</v>
      </c>
      <c r="E1100" s="5">
        <v>6</v>
      </c>
      <c r="F1100" s="33">
        <v>2</v>
      </c>
      <c r="G1100" s="37">
        <v>4.95</v>
      </c>
      <c r="H1100" s="42">
        <f>(F1100*G1100*0.4)/1.055</f>
        <v>3.7535545023696688</v>
      </c>
      <c r="I1100" s="34">
        <f t="shared" si="65"/>
        <v>9.0090000000000003</v>
      </c>
    </row>
    <row r="1101" spans="1:60" s="2" customFormat="1" x14ac:dyDescent="0.25">
      <c r="A1101" s="7" t="s">
        <v>2970</v>
      </c>
      <c r="B1101" s="8" t="s">
        <v>3392</v>
      </c>
      <c r="C1101" s="5" t="s">
        <v>3393</v>
      </c>
      <c r="D1101" s="5" t="s">
        <v>458</v>
      </c>
      <c r="E1101" s="5">
        <v>6</v>
      </c>
      <c r="F1101" s="33">
        <v>7</v>
      </c>
      <c r="G1101" s="37">
        <v>12.9</v>
      </c>
      <c r="H1101" s="42">
        <f>(F1101*G1101*0.4)/1.055</f>
        <v>34.236966824644547</v>
      </c>
      <c r="I1101" s="34">
        <f t="shared" si="65"/>
        <v>82.173000000000002</v>
      </c>
      <c r="J1101" s="5"/>
    </row>
    <row r="1102" spans="1:60" s="2" customFormat="1" x14ac:dyDescent="0.25">
      <c r="A1102" s="21" t="s">
        <v>2970</v>
      </c>
      <c r="B1102" s="22" t="s">
        <v>3398</v>
      </c>
      <c r="C1102" s="23" t="s">
        <v>3399</v>
      </c>
      <c r="D1102" s="23" t="s">
        <v>458</v>
      </c>
      <c r="E1102" s="23">
        <v>6</v>
      </c>
      <c r="F1102" s="31">
        <v>3</v>
      </c>
      <c r="G1102" s="30">
        <v>14.95</v>
      </c>
      <c r="H1102" s="40">
        <f>(F1102*G1102*0.25)/1.055</f>
        <v>10.627962085308056</v>
      </c>
      <c r="I1102" s="34">
        <f t="shared" si="65"/>
        <v>40.813499999999998</v>
      </c>
    </row>
    <row r="1103" spans="1:60" s="2" customFormat="1" x14ac:dyDescent="0.25">
      <c r="A1103" s="21" t="s">
        <v>2970</v>
      </c>
      <c r="B1103" s="22" t="s">
        <v>3356</v>
      </c>
      <c r="C1103" s="23" t="s">
        <v>3357</v>
      </c>
      <c r="D1103" s="2" t="s">
        <v>458</v>
      </c>
      <c r="E1103" s="23">
        <v>6</v>
      </c>
      <c r="F1103" s="31">
        <v>1</v>
      </c>
      <c r="G1103" s="30">
        <v>12.9</v>
      </c>
      <c r="H1103" s="40">
        <f>(F1103*G1103*0.25)/1.055</f>
        <v>3.0568720379146921</v>
      </c>
      <c r="I1103" s="34">
        <f t="shared" si="65"/>
        <v>11.739000000000001</v>
      </c>
      <c r="J1103" s="5"/>
    </row>
    <row r="1104" spans="1:60" s="2" customFormat="1" x14ac:dyDescent="0.25">
      <c r="A1104" s="21" t="s">
        <v>2970</v>
      </c>
      <c r="B1104" s="22" t="s">
        <v>3350</v>
      </c>
      <c r="C1104" s="23" t="s">
        <v>3351</v>
      </c>
      <c r="D1104" s="2" t="s">
        <v>458</v>
      </c>
      <c r="E1104" s="23">
        <v>6</v>
      </c>
      <c r="F1104" s="31">
        <v>1</v>
      </c>
      <c r="G1104" s="30">
        <v>11.9</v>
      </c>
      <c r="H1104" s="40">
        <f>(F1104*G1104*0.25)/1.055</f>
        <v>2.8199052132701423</v>
      </c>
      <c r="I1104" s="34">
        <f t="shared" si="65"/>
        <v>10.829000000000001</v>
      </c>
    </row>
    <row r="1105" spans="1:60" s="2" customFormat="1" x14ac:dyDescent="0.25">
      <c r="A1105" s="7" t="s">
        <v>2970</v>
      </c>
      <c r="B1105" s="8" t="s">
        <v>3396</v>
      </c>
      <c r="C1105" s="5" t="s">
        <v>3397</v>
      </c>
      <c r="D1105" s="5" t="s">
        <v>458</v>
      </c>
      <c r="E1105" s="5">
        <v>6</v>
      </c>
      <c r="F1105" s="33">
        <v>10</v>
      </c>
      <c r="G1105" s="37">
        <v>11.95</v>
      </c>
      <c r="H1105" s="42">
        <f>(F1105*G1105*0.4)/1.055</f>
        <v>45.308056872037923</v>
      </c>
      <c r="I1105" s="34">
        <f t="shared" si="65"/>
        <v>108.745</v>
      </c>
    </row>
    <row r="1106" spans="1:60" s="2" customFormat="1" x14ac:dyDescent="0.25">
      <c r="A1106" s="7" t="s">
        <v>2970</v>
      </c>
      <c r="B1106" s="8" t="s">
        <v>3390</v>
      </c>
      <c r="C1106" s="5" t="s">
        <v>3391</v>
      </c>
      <c r="D1106" s="5" t="s">
        <v>458</v>
      </c>
      <c r="E1106" s="5">
        <v>6</v>
      </c>
      <c r="F1106" s="33">
        <v>4</v>
      </c>
      <c r="G1106" s="37">
        <v>11.95</v>
      </c>
      <c r="H1106" s="42">
        <f>(F1106*G1106*0.4)/1.055</f>
        <v>18.123222748815166</v>
      </c>
      <c r="I1106" s="34">
        <f t="shared" si="65"/>
        <v>43.497999999999998</v>
      </c>
    </row>
    <row r="1107" spans="1:60" s="2" customFormat="1" x14ac:dyDescent="0.25">
      <c r="A1107" s="7" t="s">
        <v>2970</v>
      </c>
      <c r="B1107" s="8" t="s">
        <v>3361</v>
      </c>
      <c r="C1107" s="5" t="s">
        <v>2008</v>
      </c>
      <c r="D1107" s="5" t="s">
        <v>458</v>
      </c>
      <c r="E1107" s="5">
        <v>6</v>
      </c>
      <c r="F1107" s="33">
        <v>1</v>
      </c>
      <c r="G1107" s="37">
        <v>4.95</v>
      </c>
      <c r="H1107" s="42">
        <f>(F1107*G1107*0.4)/1.055</f>
        <v>1.8767772511848344</v>
      </c>
      <c r="I1107" s="34">
        <f t="shared" si="65"/>
        <v>4.5045000000000002</v>
      </c>
    </row>
    <row r="1108" spans="1:60" s="2" customFormat="1" x14ac:dyDescent="0.25">
      <c r="A1108" s="7" t="s">
        <v>2970</v>
      </c>
      <c r="B1108" s="8" t="s">
        <v>3358</v>
      </c>
      <c r="C1108" s="5" t="s">
        <v>3359</v>
      </c>
      <c r="D1108" s="5" t="s">
        <v>458</v>
      </c>
      <c r="E1108" s="5">
        <v>6</v>
      </c>
      <c r="F1108" s="33">
        <v>1</v>
      </c>
      <c r="G1108" s="37">
        <v>4.95</v>
      </c>
      <c r="H1108" s="42">
        <f>(F1108*G1108*0.4)/1.055</f>
        <v>1.8767772511848344</v>
      </c>
      <c r="I1108" s="34">
        <f t="shared" si="65"/>
        <v>4.5045000000000002</v>
      </c>
    </row>
    <row r="1109" spans="1:60" s="2" customFormat="1" x14ac:dyDescent="0.25">
      <c r="A1109" s="7" t="s">
        <v>1347</v>
      </c>
      <c r="B1109" s="8" t="s">
        <v>972</v>
      </c>
      <c r="C1109" s="5" t="s">
        <v>973</v>
      </c>
      <c r="D1109" s="5" t="s">
        <v>776</v>
      </c>
      <c r="E1109" s="5">
        <v>7</v>
      </c>
      <c r="F1109" s="33">
        <v>1</v>
      </c>
      <c r="G1109" s="37">
        <v>9.9</v>
      </c>
      <c r="H1109" s="43">
        <f>(F1109*G1109*0.4)/1.055</f>
        <v>3.7535545023696688</v>
      </c>
      <c r="I1109" s="34">
        <f t="shared" si="65"/>
        <v>9.0090000000000003</v>
      </c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  <c r="BC1109"/>
      <c r="BD1109"/>
      <c r="BE1109"/>
      <c r="BF1109"/>
      <c r="BG1109"/>
      <c r="BH1109"/>
    </row>
    <row r="1110" spans="1:60" s="2" customFormat="1" x14ac:dyDescent="0.25">
      <c r="A1110" s="21" t="s">
        <v>2726</v>
      </c>
      <c r="B1110" s="22" t="s">
        <v>2727</v>
      </c>
      <c r="C1110" s="23" t="s">
        <v>2728</v>
      </c>
      <c r="D1110" s="23" t="s">
        <v>582</v>
      </c>
      <c r="E1110" s="23">
        <v>11</v>
      </c>
      <c r="F1110" s="31">
        <v>2</v>
      </c>
      <c r="G1110" s="30">
        <v>18</v>
      </c>
      <c r="H1110" s="40">
        <f>(F1110*2.5)/1.055</f>
        <v>4.7393364928909953</v>
      </c>
      <c r="I1110" s="36">
        <f t="shared" si="65"/>
        <v>32.76</v>
      </c>
      <c r="J1110" s="26"/>
      <c r="K1110" s="5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  <c r="AT1110"/>
      <c r="AU1110"/>
      <c r="AV1110"/>
      <c r="AW1110"/>
      <c r="AX1110"/>
      <c r="AY1110"/>
      <c r="AZ1110"/>
      <c r="BA1110"/>
      <c r="BB1110"/>
      <c r="BC1110"/>
      <c r="BD1110"/>
      <c r="BE1110"/>
      <c r="BF1110"/>
      <c r="BG1110"/>
      <c r="BH1110"/>
    </row>
    <row r="1111" spans="1:60" s="2" customFormat="1" x14ac:dyDescent="0.25">
      <c r="A1111" s="3" t="s">
        <v>1378</v>
      </c>
      <c r="B1111" s="4" t="s">
        <v>2946</v>
      </c>
      <c r="C1111" s="4" t="s">
        <v>2947</v>
      </c>
      <c r="D1111" s="4" t="s">
        <v>458</v>
      </c>
      <c r="E1111" s="20" t="s">
        <v>217</v>
      </c>
      <c r="F1111" s="32">
        <v>1</v>
      </c>
      <c r="G1111" s="17">
        <v>16</v>
      </c>
      <c r="H1111" s="41">
        <f>2*F1111</f>
        <v>2</v>
      </c>
      <c r="I1111" s="34">
        <f t="shared" si="65"/>
        <v>14.56</v>
      </c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  <c r="AA1111" s="5"/>
      <c r="AB1111" s="5"/>
      <c r="AC1111" s="5"/>
      <c r="AD1111" s="5"/>
      <c r="AE1111" s="5"/>
      <c r="AF1111" s="5"/>
      <c r="AG1111" s="5"/>
      <c r="AH1111" s="5"/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</row>
    <row r="1112" spans="1:60" s="2" customFormat="1" x14ac:dyDescent="0.25">
      <c r="A1112" s="1"/>
      <c r="B1112" s="46" t="s">
        <v>2946</v>
      </c>
      <c r="C1112"/>
      <c r="D1112"/>
      <c r="E1112"/>
      <c r="F1112" s="34"/>
      <c r="G1112" s="10"/>
      <c r="H1112" s="43"/>
      <c r="I1112" s="34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  <c r="AR1112"/>
      <c r="AS1112"/>
      <c r="AT1112"/>
      <c r="AU1112"/>
      <c r="AV1112"/>
      <c r="AW1112"/>
      <c r="AX1112"/>
      <c r="AY1112"/>
      <c r="AZ1112"/>
      <c r="BA1112"/>
      <c r="BB1112"/>
      <c r="BC1112"/>
      <c r="BD1112"/>
      <c r="BE1112"/>
      <c r="BF1112"/>
      <c r="BG1112"/>
      <c r="BH1112"/>
    </row>
    <row r="1113" spans="1:60" s="2" customFormat="1" x14ac:dyDescent="0.25">
      <c r="A1113" s="7" t="s">
        <v>3244</v>
      </c>
      <c r="B1113" s="8" t="s">
        <v>3249</v>
      </c>
      <c r="C1113" s="5" t="s">
        <v>3250</v>
      </c>
      <c r="D1113" s="5" t="s">
        <v>458</v>
      </c>
      <c r="E1113" s="5">
        <v>11</v>
      </c>
      <c r="F1113" s="33">
        <v>2</v>
      </c>
      <c r="G1113" s="37">
        <v>23</v>
      </c>
      <c r="H1113" s="42">
        <f>(F1113*G1113*0.25)/1.055</f>
        <v>10.900473933649289</v>
      </c>
      <c r="I1113" s="34">
        <f t="shared" ref="I1113:I1121" si="66">F1113*G1113*0.91</f>
        <v>41.86</v>
      </c>
      <c r="J1113" s="5"/>
    </row>
    <row r="1114" spans="1:60" s="5" customFormat="1" x14ac:dyDescent="0.25">
      <c r="A1114" s="7" t="s">
        <v>3244</v>
      </c>
      <c r="B1114" s="8" t="s">
        <v>3245</v>
      </c>
      <c r="C1114" s="5" t="s">
        <v>3246</v>
      </c>
      <c r="D1114" s="5" t="s">
        <v>463</v>
      </c>
      <c r="E1114" s="5">
        <v>8</v>
      </c>
      <c r="F1114" s="33">
        <v>1</v>
      </c>
      <c r="G1114" s="37">
        <v>14.9</v>
      </c>
      <c r="H1114" s="42">
        <f>(F1114*G1114*0.25)/1.055</f>
        <v>3.5308056872037916</v>
      </c>
      <c r="I1114" s="34">
        <f t="shared" si="66"/>
        <v>13.559000000000001</v>
      </c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</row>
    <row r="1115" spans="1:60" s="5" customFormat="1" x14ac:dyDescent="0.25">
      <c r="A1115" s="7" t="s">
        <v>3244</v>
      </c>
      <c r="B1115" s="8" t="s">
        <v>3247</v>
      </c>
      <c r="C1115" s="5" t="s">
        <v>3248</v>
      </c>
      <c r="D1115" s="5" t="s">
        <v>458</v>
      </c>
      <c r="E1115" s="5">
        <v>11</v>
      </c>
      <c r="F1115" s="33">
        <v>1</v>
      </c>
      <c r="G1115" s="37">
        <v>19.5</v>
      </c>
      <c r="H1115" s="42">
        <f>(F1115*G1115*0.25)/1.055</f>
        <v>4.6208530805687209</v>
      </c>
      <c r="I1115" s="34">
        <f t="shared" si="66"/>
        <v>17.745000000000001</v>
      </c>
      <c r="J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</row>
    <row r="1116" spans="1:60" s="2" customFormat="1" x14ac:dyDescent="0.25">
      <c r="A1116" s="3" t="s">
        <v>2448</v>
      </c>
      <c r="B1116" s="4" t="s">
        <v>2449</v>
      </c>
      <c r="C1116" s="2" t="s">
        <v>2450</v>
      </c>
      <c r="D1116" s="2" t="s">
        <v>458</v>
      </c>
      <c r="E1116" s="2">
        <v>3</v>
      </c>
      <c r="F1116" s="32">
        <v>1</v>
      </c>
      <c r="G1116" s="17">
        <v>6</v>
      </c>
      <c r="H1116" s="41"/>
      <c r="I1116" s="34">
        <f t="shared" si="66"/>
        <v>5.46</v>
      </c>
    </row>
    <row r="1117" spans="1:60" s="2" customFormat="1" x14ac:dyDescent="0.25">
      <c r="A1117" s="3" t="s">
        <v>2448</v>
      </c>
      <c r="B1117" s="4" t="s">
        <v>2451</v>
      </c>
      <c r="C1117" s="2" t="s">
        <v>2452</v>
      </c>
      <c r="D1117" s="2" t="s">
        <v>458</v>
      </c>
      <c r="E1117" s="2">
        <v>3</v>
      </c>
      <c r="F1117" s="32">
        <v>1</v>
      </c>
      <c r="G1117" s="17">
        <v>6</v>
      </c>
      <c r="H1117" s="41"/>
      <c r="I1117" s="34">
        <f t="shared" si="66"/>
        <v>5.46</v>
      </c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  <c r="AA1117" s="5"/>
      <c r="AB1117" s="5"/>
      <c r="AC1117" s="5"/>
      <c r="AD1117" s="5"/>
      <c r="AE1117" s="5"/>
      <c r="AF1117" s="5"/>
      <c r="AG1117" s="5"/>
      <c r="AH1117" s="5"/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</row>
    <row r="1118" spans="1:60" s="2" customFormat="1" x14ac:dyDescent="0.25">
      <c r="A1118" s="3" t="s">
        <v>2437</v>
      </c>
      <c r="B1118" s="4" t="s">
        <v>2440</v>
      </c>
      <c r="C1118" s="2" t="s">
        <v>3612</v>
      </c>
      <c r="D1118" s="2" t="s">
        <v>189</v>
      </c>
      <c r="E1118" s="2">
        <v>12</v>
      </c>
      <c r="F1118" s="32">
        <v>2</v>
      </c>
      <c r="G1118" s="17">
        <v>29.9</v>
      </c>
      <c r="H1118" s="41"/>
      <c r="I1118" s="34">
        <f t="shared" si="66"/>
        <v>54.417999999999999</v>
      </c>
    </row>
    <row r="1119" spans="1:60" s="2" customFormat="1" x14ac:dyDescent="0.25">
      <c r="A1119" s="3" t="s">
        <v>2437</v>
      </c>
      <c r="B1119" s="4" t="s">
        <v>2438</v>
      </c>
      <c r="C1119" s="2" t="s">
        <v>2439</v>
      </c>
      <c r="D1119" s="2" t="s">
        <v>189</v>
      </c>
      <c r="E1119" s="2">
        <v>12</v>
      </c>
      <c r="F1119" s="32">
        <v>2</v>
      </c>
      <c r="G1119" s="17">
        <v>21.9</v>
      </c>
      <c r="H1119" s="41"/>
      <c r="I1119" s="34">
        <f t="shared" si="66"/>
        <v>39.857999999999997</v>
      </c>
      <c r="L1119" s="23"/>
      <c r="M1119" s="23"/>
      <c r="N1119" s="23"/>
      <c r="O1119" s="23"/>
      <c r="P1119" s="23"/>
      <c r="Q1119" s="23"/>
      <c r="R1119" s="23"/>
      <c r="S1119" s="23"/>
      <c r="T1119" s="23"/>
      <c r="U1119" s="23"/>
      <c r="V1119" s="23"/>
      <c r="W1119" s="23"/>
      <c r="X1119" s="23"/>
      <c r="Y1119" s="23"/>
      <c r="Z1119" s="23"/>
      <c r="AA1119" s="23"/>
      <c r="AB1119" s="23"/>
      <c r="AC1119" s="23"/>
      <c r="AD1119" s="23"/>
      <c r="AE1119" s="23"/>
      <c r="AF1119" s="23"/>
      <c r="AG1119" s="23"/>
      <c r="AH1119" s="23"/>
      <c r="AI1119" s="23"/>
      <c r="AJ1119" s="23"/>
      <c r="AK1119" s="23"/>
      <c r="AL1119" s="23"/>
      <c r="AM1119" s="23"/>
      <c r="AN1119" s="23"/>
      <c r="AO1119" s="23"/>
      <c r="AP1119" s="23"/>
      <c r="AQ1119" s="23"/>
      <c r="AR1119" s="23"/>
      <c r="AS1119" s="23"/>
      <c r="AT1119" s="23"/>
      <c r="AU1119" s="23"/>
      <c r="AV1119" s="23"/>
      <c r="AW1119" s="23"/>
      <c r="AX1119" s="23"/>
      <c r="AY1119" s="23"/>
      <c r="AZ1119" s="23"/>
      <c r="BA1119" s="23"/>
      <c r="BB1119" s="23"/>
      <c r="BC1119" s="23"/>
      <c r="BD1119" s="23"/>
      <c r="BE1119" s="23"/>
      <c r="BF1119" s="23"/>
      <c r="BG1119" s="23"/>
      <c r="BH1119" s="23"/>
    </row>
    <row r="1120" spans="1:60" s="2" customFormat="1" x14ac:dyDescent="0.25">
      <c r="A1120" s="3" t="s">
        <v>2437</v>
      </c>
      <c r="B1120" s="4" t="s">
        <v>3761</v>
      </c>
      <c r="C1120" s="2" t="s">
        <v>3762</v>
      </c>
      <c r="D1120" s="2" t="s">
        <v>189</v>
      </c>
      <c r="E1120" s="2">
        <v>12</v>
      </c>
      <c r="F1120" s="32">
        <v>5</v>
      </c>
      <c r="G1120" s="17">
        <v>49.9</v>
      </c>
      <c r="H1120" s="41">
        <f>(F1120*10)/1.055</f>
        <v>47.393364928909953</v>
      </c>
      <c r="I1120" s="34">
        <f t="shared" si="66"/>
        <v>227.04500000000002</v>
      </c>
      <c r="J1120" s="23"/>
      <c r="K1120" s="23"/>
    </row>
    <row r="1121" spans="1:60" s="2" customFormat="1" x14ac:dyDescent="0.25">
      <c r="A1121" s="3" t="s">
        <v>1229</v>
      </c>
      <c r="B1121" s="4" t="s">
        <v>518</v>
      </c>
      <c r="C1121" s="2" t="s">
        <v>519</v>
      </c>
      <c r="D1121" s="2" t="s">
        <v>425</v>
      </c>
      <c r="E1121" s="2">
        <v>10</v>
      </c>
      <c r="F1121" s="32">
        <v>1</v>
      </c>
      <c r="G1121" s="17">
        <v>10</v>
      </c>
      <c r="H1121" s="41">
        <f>(F1121*G1121*0.5)/1.055</f>
        <v>4.7393364928909953</v>
      </c>
      <c r="I1121" s="34">
        <f t="shared" si="66"/>
        <v>9.1</v>
      </c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  <c r="AR1121"/>
      <c r="AS1121"/>
      <c r="AT1121"/>
      <c r="AU1121"/>
      <c r="AV1121"/>
      <c r="AW1121"/>
      <c r="AX1121"/>
      <c r="AY1121"/>
      <c r="AZ1121"/>
      <c r="BA1121"/>
      <c r="BB1121"/>
      <c r="BC1121"/>
      <c r="BD1121"/>
      <c r="BE1121"/>
      <c r="BF1121"/>
      <c r="BG1121"/>
      <c r="BH1121"/>
    </row>
    <row r="1122" spans="1:60" s="2" customFormat="1" x14ac:dyDescent="0.25">
      <c r="A1122" s="1"/>
      <c r="B1122" s="46" t="s">
        <v>518</v>
      </c>
      <c r="C1122"/>
      <c r="D1122"/>
      <c r="E1122"/>
      <c r="F1122" s="34"/>
      <c r="G1122" s="10"/>
      <c r="H1122" s="43"/>
      <c r="I1122" s="34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  <c r="AR1122"/>
      <c r="AS1122"/>
      <c r="AT1122"/>
      <c r="AU1122"/>
      <c r="AV1122"/>
      <c r="AW1122"/>
      <c r="AX1122"/>
      <c r="AY1122"/>
      <c r="AZ1122"/>
      <c r="BA1122"/>
      <c r="BB1122"/>
      <c r="BC1122"/>
      <c r="BD1122"/>
      <c r="BE1122"/>
      <c r="BF1122"/>
      <c r="BG1122"/>
      <c r="BH1122"/>
    </row>
    <row r="1123" spans="1:60" s="2" customFormat="1" x14ac:dyDescent="0.25">
      <c r="A1123" s="3" t="s">
        <v>295</v>
      </c>
      <c r="B1123" s="4" t="s">
        <v>3276</v>
      </c>
      <c r="C1123" s="2" t="s">
        <v>3277</v>
      </c>
      <c r="D1123" s="2" t="s">
        <v>458</v>
      </c>
      <c r="E1123" s="2">
        <v>4</v>
      </c>
      <c r="F1123" s="32">
        <v>1</v>
      </c>
      <c r="G1123" s="17">
        <v>12.9</v>
      </c>
      <c r="H1123" s="41">
        <f t="shared" ref="H1123:H1128" si="67">(F1123*G1123*0.15)/1.055</f>
        <v>1.8341232227488153</v>
      </c>
      <c r="I1123" s="34">
        <f t="shared" ref="I1123:I1148" si="68">F1123*G1123*0.91</f>
        <v>11.739000000000001</v>
      </c>
      <c r="J1123" s="5"/>
    </row>
    <row r="1124" spans="1:60" s="2" customFormat="1" x14ac:dyDescent="0.25">
      <c r="A1124" s="3" t="s">
        <v>295</v>
      </c>
      <c r="B1124" s="4" t="s">
        <v>3278</v>
      </c>
      <c r="C1124" s="2" t="s">
        <v>3279</v>
      </c>
      <c r="D1124" s="2" t="s">
        <v>458</v>
      </c>
      <c r="E1124" s="2">
        <v>4</v>
      </c>
      <c r="F1124" s="32">
        <v>3</v>
      </c>
      <c r="G1124" s="17">
        <v>12.9</v>
      </c>
      <c r="H1124" s="41">
        <f t="shared" si="67"/>
        <v>5.5023696682464465</v>
      </c>
      <c r="I1124" s="34">
        <f t="shared" si="68"/>
        <v>35.217000000000006</v>
      </c>
      <c r="J1124" s="5"/>
    </row>
    <row r="1125" spans="1:60" s="2" customFormat="1" x14ac:dyDescent="0.25">
      <c r="A1125" s="3" t="s">
        <v>295</v>
      </c>
      <c r="B1125" s="4" t="s">
        <v>3295</v>
      </c>
      <c r="C1125" s="2" t="s">
        <v>3296</v>
      </c>
      <c r="D1125" s="2" t="s">
        <v>458</v>
      </c>
      <c r="E1125" s="2">
        <v>5</v>
      </c>
      <c r="F1125" s="32">
        <v>1</v>
      </c>
      <c r="G1125" s="17">
        <v>18.899999999999999</v>
      </c>
      <c r="H1125" s="41">
        <f t="shared" si="67"/>
        <v>2.687203791469194</v>
      </c>
      <c r="I1125" s="34">
        <f t="shared" si="68"/>
        <v>17.198999999999998</v>
      </c>
    </row>
    <row r="1126" spans="1:60" s="2" customFormat="1" x14ac:dyDescent="0.25">
      <c r="A1126" s="3" t="s">
        <v>295</v>
      </c>
      <c r="B1126" s="4" t="s">
        <v>3280</v>
      </c>
      <c r="C1126" s="2" t="s">
        <v>3281</v>
      </c>
      <c r="D1126" s="2" t="s">
        <v>458</v>
      </c>
      <c r="E1126" s="2">
        <v>4</v>
      </c>
      <c r="F1126" s="32">
        <v>2</v>
      </c>
      <c r="G1126" s="17">
        <v>12.9</v>
      </c>
      <c r="H1126" s="41">
        <f t="shared" si="67"/>
        <v>3.6682464454976307</v>
      </c>
      <c r="I1126" s="34">
        <f t="shared" si="68"/>
        <v>23.478000000000002</v>
      </c>
      <c r="J1126" s="5"/>
    </row>
    <row r="1127" spans="1:60" s="2" customFormat="1" x14ac:dyDescent="0.25">
      <c r="A1127" s="3" t="s">
        <v>295</v>
      </c>
      <c r="B1127" s="4" t="s">
        <v>3297</v>
      </c>
      <c r="C1127" s="2" t="s">
        <v>567</v>
      </c>
      <c r="D1127" s="2" t="s">
        <v>458</v>
      </c>
      <c r="E1127" s="2">
        <v>5</v>
      </c>
      <c r="F1127" s="32">
        <v>2</v>
      </c>
      <c r="G1127" s="17">
        <v>18.899999999999999</v>
      </c>
      <c r="H1127" s="41">
        <f t="shared" si="67"/>
        <v>5.3744075829383879</v>
      </c>
      <c r="I1127" s="34">
        <f t="shared" si="68"/>
        <v>34.397999999999996</v>
      </c>
    </row>
    <row r="1128" spans="1:60" s="2" customFormat="1" x14ac:dyDescent="0.25">
      <c r="A1128" s="3" t="s">
        <v>295</v>
      </c>
      <c r="B1128" s="4" t="s">
        <v>3293</v>
      </c>
      <c r="C1128" s="2" t="s">
        <v>3294</v>
      </c>
      <c r="D1128" s="2" t="s">
        <v>458</v>
      </c>
      <c r="E1128" s="2">
        <v>5</v>
      </c>
      <c r="F1128" s="32">
        <v>1</v>
      </c>
      <c r="G1128" s="17">
        <v>17.899999999999999</v>
      </c>
      <c r="H1128" s="41">
        <f t="shared" si="67"/>
        <v>2.5450236966824642</v>
      </c>
      <c r="I1128" s="34">
        <f t="shared" si="68"/>
        <v>16.288999999999998</v>
      </c>
    </row>
    <row r="1129" spans="1:60" s="2" customFormat="1" x14ac:dyDescent="0.25">
      <c r="A1129" s="3" t="s">
        <v>295</v>
      </c>
      <c r="B1129" s="4" t="s">
        <v>2906</v>
      </c>
      <c r="C1129" s="2" t="s">
        <v>2907</v>
      </c>
      <c r="D1129" s="2" t="s">
        <v>458</v>
      </c>
      <c r="E1129" s="2">
        <v>5</v>
      </c>
      <c r="F1129" s="32">
        <v>7</v>
      </c>
      <c r="G1129" s="17">
        <v>18.899999999999999</v>
      </c>
      <c r="H1129" s="41">
        <f>(F1129*G1129*0.25)/1.055</f>
        <v>31.350710900473931</v>
      </c>
      <c r="I1129" s="34">
        <f t="shared" si="68"/>
        <v>120.39299999999999</v>
      </c>
    </row>
    <row r="1130" spans="1:60" s="2" customFormat="1" x14ac:dyDescent="0.25">
      <c r="A1130" s="3" t="s">
        <v>295</v>
      </c>
      <c r="B1130" s="4" t="s">
        <v>2903</v>
      </c>
      <c r="C1130" s="2" t="s">
        <v>2904</v>
      </c>
      <c r="D1130" s="2" t="s">
        <v>458</v>
      </c>
      <c r="E1130" s="2">
        <v>5</v>
      </c>
      <c r="F1130" s="32">
        <v>1</v>
      </c>
      <c r="G1130" s="17">
        <v>6.9</v>
      </c>
      <c r="H1130" s="41">
        <f>(F1130*G1130*0.15)/1.055</f>
        <v>0.98104265402843605</v>
      </c>
      <c r="I1130" s="34">
        <f t="shared" si="68"/>
        <v>6.2790000000000008</v>
      </c>
      <c r="J1130" s="5"/>
    </row>
    <row r="1131" spans="1:60" s="2" customFormat="1" x14ac:dyDescent="0.25">
      <c r="A1131" s="3" t="s">
        <v>295</v>
      </c>
      <c r="B1131" s="4" t="s">
        <v>2912</v>
      </c>
      <c r="C1131" s="2" t="s">
        <v>2913</v>
      </c>
      <c r="D1131" s="2" t="s">
        <v>458</v>
      </c>
      <c r="E1131" s="2">
        <v>5</v>
      </c>
      <c r="F1131" s="32">
        <v>2</v>
      </c>
      <c r="G1131" s="17">
        <v>6.9</v>
      </c>
      <c r="H1131" s="41">
        <f>(F1131*G1131*0.15)/1.055</f>
        <v>1.9620853080568721</v>
      </c>
      <c r="I1131" s="34">
        <f t="shared" si="68"/>
        <v>12.558000000000002</v>
      </c>
    </row>
    <row r="1132" spans="1:60" s="2" customFormat="1" x14ac:dyDescent="0.25">
      <c r="A1132" s="3" t="s">
        <v>295</v>
      </c>
      <c r="B1132" s="4" t="s">
        <v>2901</v>
      </c>
      <c r="C1132" s="2" t="s">
        <v>2902</v>
      </c>
      <c r="D1132" s="2" t="s">
        <v>458</v>
      </c>
      <c r="E1132" s="2">
        <v>5</v>
      </c>
      <c r="F1132" s="32">
        <v>2</v>
      </c>
      <c r="G1132" s="17">
        <v>6.9</v>
      </c>
      <c r="H1132" s="41">
        <f>(F1132*G1132*0.15)/1.055</f>
        <v>1.9620853080568721</v>
      </c>
      <c r="I1132" s="34">
        <f t="shared" si="68"/>
        <v>12.558000000000002</v>
      </c>
      <c r="J1132" s="5"/>
    </row>
    <row r="1133" spans="1:60" s="2" customFormat="1" x14ac:dyDescent="0.25">
      <c r="A1133" s="3" t="s">
        <v>295</v>
      </c>
      <c r="B1133" s="4" t="s">
        <v>2905</v>
      </c>
      <c r="C1133" s="2" t="s">
        <v>555</v>
      </c>
      <c r="D1133" s="2" t="s">
        <v>458</v>
      </c>
      <c r="E1133" s="2">
        <v>5</v>
      </c>
      <c r="F1133" s="32">
        <v>1</v>
      </c>
      <c r="G1133" s="17">
        <v>12.8</v>
      </c>
      <c r="H1133" s="41">
        <f>(F1133*G1133*0.25)/1.055</f>
        <v>3.0331753554502372</v>
      </c>
      <c r="I1133" s="34">
        <f t="shared" si="68"/>
        <v>11.648000000000001</v>
      </c>
    </row>
    <row r="1134" spans="1:60" s="2" customFormat="1" x14ac:dyDescent="0.25">
      <c r="A1134" s="3" t="s">
        <v>295</v>
      </c>
      <c r="B1134" s="4" t="s">
        <v>2910</v>
      </c>
      <c r="C1134" s="2" t="s">
        <v>2911</v>
      </c>
      <c r="D1134" s="2" t="s">
        <v>458</v>
      </c>
      <c r="E1134" s="2">
        <v>5</v>
      </c>
      <c r="F1134" s="32">
        <v>1</v>
      </c>
      <c r="G1134" s="17">
        <v>12.8</v>
      </c>
      <c r="H1134" s="41">
        <f>(F1134*G1134*0.25)/1.055</f>
        <v>3.0331753554502372</v>
      </c>
      <c r="I1134" s="34">
        <f t="shared" si="68"/>
        <v>11.648000000000001</v>
      </c>
      <c r="J1134" s="5"/>
    </row>
    <row r="1135" spans="1:60" s="2" customFormat="1" x14ac:dyDescent="0.25">
      <c r="A1135" s="3" t="s">
        <v>295</v>
      </c>
      <c r="B1135" s="4" t="s">
        <v>3286</v>
      </c>
      <c r="C1135" s="2" t="s">
        <v>3287</v>
      </c>
      <c r="D1135" s="2" t="s">
        <v>458</v>
      </c>
      <c r="E1135" s="2">
        <v>5</v>
      </c>
      <c r="F1135" s="32">
        <v>2</v>
      </c>
      <c r="G1135" s="17">
        <v>14.9</v>
      </c>
      <c r="H1135" s="41">
        <f>(F1135*G1135*0.15)/1.055</f>
        <v>4.2369668246445498</v>
      </c>
      <c r="I1135" s="34">
        <f t="shared" si="68"/>
        <v>27.118000000000002</v>
      </c>
      <c r="J1135" s="5"/>
    </row>
    <row r="1136" spans="1:60" s="2" customFormat="1" x14ac:dyDescent="0.25">
      <c r="A1136" s="3" t="s">
        <v>295</v>
      </c>
      <c r="B1136" s="4" t="s">
        <v>2908</v>
      </c>
      <c r="C1136" s="2" t="s">
        <v>2909</v>
      </c>
      <c r="D1136" s="2" t="s">
        <v>458</v>
      </c>
      <c r="E1136" s="2">
        <v>5</v>
      </c>
      <c r="F1136" s="32">
        <v>6</v>
      </c>
      <c r="G1136" s="17">
        <v>18.899999999999999</v>
      </c>
      <c r="H1136" s="41">
        <f>(F1136*G1136*0.25)/1.055</f>
        <v>26.872037914691944</v>
      </c>
      <c r="I1136" s="34">
        <f t="shared" si="68"/>
        <v>103.194</v>
      </c>
    </row>
    <row r="1137" spans="1:60" s="2" customFormat="1" x14ac:dyDescent="0.25">
      <c r="A1137" s="3" t="s">
        <v>295</v>
      </c>
      <c r="B1137" s="4" t="s">
        <v>3274</v>
      </c>
      <c r="C1137" s="2" t="s">
        <v>3275</v>
      </c>
      <c r="D1137" s="2" t="s">
        <v>458</v>
      </c>
      <c r="E1137" s="2">
        <v>5</v>
      </c>
      <c r="F1137" s="32">
        <v>2</v>
      </c>
      <c r="G1137" s="17">
        <v>15.9</v>
      </c>
      <c r="H1137" s="41">
        <f t="shared" ref="H1137:H1145" si="69">(F1137*G1137*0.15)/1.055</f>
        <v>4.5213270142180093</v>
      </c>
      <c r="I1137" s="34">
        <f t="shared" si="68"/>
        <v>28.938000000000002</v>
      </c>
      <c r="J1137" s="5"/>
    </row>
    <row r="1138" spans="1:60" s="2" customFormat="1" x14ac:dyDescent="0.25">
      <c r="A1138" s="3" t="s">
        <v>295</v>
      </c>
      <c r="B1138" s="4" t="s">
        <v>3288</v>
      </c>
      <c r="C1138" s="2" t="s">
        <v>2008</v>
      </c>
      <c r="D1138" s="2" t="s">
        <v>458</v>
      </c>
      <c r="E1138" s="2">
        <v>5</v>
      </c>
      <c r="F1138" s="32">
        <v>4</v>
      </c>
      <c r="G1138" s="17">
        <v>14.9</v>
      </c>
      <c r="H1138" s="41">
        <f t="shared" si="69"/>
        <v>8.4739336492890995</v>
      </c>
      <c r="I1138" s="34">
        <f t="shared" si="68"/>
        <v>54.236000000000004</v>
      </c>
    </row>
    <row r="1139" spans="1:60" s="2" customFormat="1" x14ac:dyDescent="0.25">
      <c r="A1139" s="3" t="s">
        <v>295</v>
      </c>
      <c r="B1139" s="4" t="s">
        <v>3615</v>
      </c>
      <c r="C1139" s="2" t="s">
        <v>200</v>
      </c>
      <c r="D1139" s="2" t="s">
        <v>458</v>
      </c>
      <c r="E1139" s="2">
        <v>5</v>
      </c>
      <c r="F1139" s="32">
        <v>3</v>
      </c>
      <c r="G1139" s="17">
        <v>14.9</v>
      </c>
      <c r="H1139" s="41">
        <f t="shared" si="69"/>
        <v>6.3554502369668251</v>
      </c>
      <c r="I1139" s="34">
        <f t="shared" si="68"/>
        <v>40.677000000000007</v>
      </c>
    </row>
    <row r="1140" spans="1:60" s="2" customFormat="1" x14ac:dyDescent="0.25">
      <c r="A1140" s="3" t="s">
        <v>295</v>
      </c>
      <c r="B1140" s="4" t="s">
        <v>3655</v>
      </c>
      <c r="C1140" s="2" t="s">
        <v>3656</v>
      </c>
      <c r="D1140" s="2" t="s">
        <v>458</v>
      </c>
      <c r="E1140" s="2">
        <v>5</v>
      </c>
      <c r="F1140" s="32">
        <v>2</v>
      </c>
      <c r="G1140" s="17">
        <v>12.5</v>
      </c>
      <c r="H1140" s="41">
        <f t="shared" si="69"/>
        <v>3.5545023696682465</v>
      </c>
      <c r="I1140" s="34">
        <f t="shared" si="68"/>
        <v>22.75</v>
      </c>
    </row>
    <row r="1141" spans="1:60" s="2" customFormat="1" x14ac:dyDescent="0.25">
      <c r="A1141" s="3" t="s">
        <v>295</v>
      </c>
      <c r="B1141" s="4" t="s">
        <v>3291</v>
      </c>
      <c r="C1141" s="2" t="s">
        <v>3292</v>
      </c>
      <c r="D1141" s="2" t="s">
        <v>458</v>
      </c>
      <c r="E1141" s="2">
        <v>5</v>
      </c>
      <c r="F1141" s="32">
        <v>1</v>
      </c>
      <c r="G1141" s="17">
        <v>12.9</v>
      </c>
      <c r="H1141" s="41">
        <f t="shared" si="69"/>
        <v>1.8341232227488153</v>
      </c>
      <c r="I1141" s="34">
        <f t="shared" si="68"/>
        <v>11.739000000000001</v>
      </c>
      <c r="J1141" s="5"/>
    </row>
    <row r="1142" spans="1:60" s="2" customFormat="1" x14ac:dyDescent="0.25">
      <c r="A1142" s="3" t="s">
        <v>295</v>
      </c>
      <c r="B1142" s="4" t="s">
        <v>3282</v>
      </c>
      <c r="C1142" s="2" t="s">
        <v>3283</v>
      </c>
      <c r="D1142" s="2" t="s">
        <v>458</v>
      </c>
      <c r="E1142" s="2">
        <v>4</v>
      </c>
      <c r="F1142" s="32">
        <v>1</v>
      </c>
      <c r="G1142" s="17">
        <v>9.9</v>
      </c>
      <c r="H1142" s="41">
        <f t="shared" si="69"/>
        <v>1.4075829383886258</v>
      </c>
      <c r="I1142" s="34">
        <f t="shared" si="68"/>
        <v>9.0090000000000003</v>
      </c>
      <c r="J1142" s="5"/>
    </row>
    <row r="1143" spans="1:60" s="2" customFormat="1" x14ac:dyDescent="0.25">
      <c r="A1143" s="3" t="s">
        <v>295</v>
      </c>
      <c r="B1143" s="4" t="s">
        <v>3284</v>
      </c>
      <c r="C1143" s="2" t="s">
        <v>3285</v>
      </c>
      <c r="D1143" s="2" t="s">
        <v>458</v>
      </c>
      <c r="E1143" s="2">
        <v>4</v>
      </c>
      <c r="F1143" s="32">
        <v>1</v>
      </c>
      <c r="G1143" s="17">
        <v>9.9</v>
      </c>
      <c r="H1143" s="41">
        <f t="shared" si="69"/>
        <v>1.4075829383886258</v>
      </c>
      <c r="I1143" s="34">
        <f t="shared" si="68"/>
        <v>9.0090000000000003</v>
      </c>
    </row>
    <row r="1144" spans="1:60" s="2" customFormat="1" x14ac:dyDescent="0.25">
      <c r="A1144" s="3" t="s">
        <v>295</v>
      </c>
      <c r="B1144" s="4" t="s">
        <v>3289</v>
      </c>
      <c r="C1144" s="2" t="s">
        <v>3290</v>
      </c>
      <c r="D1144" s="2" t="s">
        <v>458</v>
      </c>
      <c r="E1144" s="2">
        <v>5</v>
      </c>
      <c r="F1144" s="32">
        <v>1</v>
      </c>
      <c r="G1144" s="17">
        <v>14.9</v>
      </c>
      <c r="H1144" s="41">
        <f t="shared" si="69"/>
        <v>2.1184834123222749</v>
      </c>
      <c r="I1144" s="34">
        <f t="shared" si="68"/>
        <v>13.559000000000001</v>
      </c>
      <c r="J1144" s="5"/>
    </row>
    <row r="1145" spans="1:60" s="2" customFormat="1" x14ac:dyDescent="0.25">
      <c r="A1145" s="3" t="s">
        <v>295</v>
      </c>
      <c r="B1145" s="4" t="s">
        <v>3298</v>
      </c>
      <c r="C1145" s="2" t="s">
        <v>3299</v>
      </c>
      <c r="D1145" s="2" t="s">
        <v>458</v>
      </c>
      <c r="E1145" s="2">
        <v>5</v>
      </c>
      <c r="F1145" s="32">
        <v>1</v>
      </c>
      <c r="G1145" s="17">
        <v>14.9</v>
      </c>
      <c r="H1145" s="41">
        <f t="shared" si="69"/>
        <v>2.1184834123222749</v>
      </c>
      <c r="I1145" s="34">
        <f t="shared" si="68"/>
        <v>13.559000000000001</v>
      </c>
    </row>
    <row r="1146" spans="1:60" s="2" customFormat="1" x14ac:dyDescent="0.25">
      <c r="A1146" s="3" t="s">
        <v>1364</v>
      </c>
      <c r="B1146" s="4" t="s">
        <v>2768</v>
      </c>
      <c r="C1146" s="2" t="s">
        <v>2769</v>
      </c>
      <c r="D1146" s="2" t="s">
        <v>458</v>
      </c>
      <c r="E1146" s="2">
        <v>7</v>
      </c>
      <c r="F1146" s="32">
        <v>1</v>
      </c>
      <c r="G1146" s="17">
        <v>14</v>
      </c>
      <c r="H1146" s="41">
        <f>(F1146*3)/1.055</f>
        <v>2.8436018957345972</v>
      </c>
      <c r="I1146" s="34">
        <f t="shared" si="68"/>
        <v>12.74</v>
      </c>
      <c r="J1146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  <c r="AA1146" s="5"/>
      <c r="AB1146" s="5"/>
      <c r="AC1146" s="5"/>
      <c r="AD1146" s="5"/>
      <c r="AE1146" s="5"/>
      <c r="AF1146" s="5"/>
      <c r="AG1146" s="5"/>
      <c r="AH1146" s="5"/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</row>
    <row r="1147" spans="1:60" s="2" customFormat="1" x14ac:dyDescent="0.25">
      <c r="A1147" s="1" t="s">
        <v>1364</v>
      </c>
      <c r="B1147" s="6" t="s">
        <v>1370</v>
      </c>
      <c r="C1147" t="s">
        <v>778</v>
      </c>
      <c r="D1147" t="s">
        <v>776</v>
      </c>
      <c r="E1147">
        <v>11</v>
      </c>
      <c r="F1147" s="34">
        <v>2</v>
      </c>
      <c r="G1147" s="10">
        <v>9.9</v>
      </c>
      <c r="H1147" s="43">
        <f>(F1147*G1147*0.5)/1.055</f>
        <v>9.3838862559241711</v>
      </c>
      <c r="I1147" s="34">
        <f t="shared" si="68"/>
        <v>18.018000000000001</v>
      </c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Q1147"/>
      <c r="AR1147"/>
      <c r="AS1147"/>
      <c r="AT1147"/>
      <c r="AU1147"/>
      <c r="AV1147"/>
      <c r="AW1147"/>
      <c r="AX1147"/>
      <c r="AY1147"/>
      <c r="AZ1147"/>
      <c r="BA1147"/>
      <c r="BB1147"/>
      <c r="BC1147"/>
      <c r="BD1147"/>
      <c r="BE1147"/>
      <c r="BF1147"/>
      <c r="BG1147"/>
      <c r="BH1147"/>
    </row>
    <row r="1148" spans="1:60" s="2" customFormat="1" x14ac:dyDescent="0.25">
      <c r="A1148" s="1" t="s">
        <v>1364</v>
      </c>
      <c r="B1148" s="6" t="s">
        <v>1371</v>
      </c>
      <c r="C1148" t="s">
        <v>777</v>
      </c>
      <c r="D1148" t="s">
        <v>776</v>
      </c>
      <c r="E1148">
        <v>11</v>
      </c>
      <c r="F1148" s="34">
        <v>2</v>
      </c>
      <c r="G1148" s="10">
        <v>9.9</v>
      </c>
      <c r="H1148" s="43">
        <f>(F1148*G1148*0.5)/1.055</f>
        <v>9.3838862559241711</v>
      </c>
      <c r="I1148" s="34">
        <f t="shared" si="68"/>
        <v>18.018000000000001</v>
      </c>
      <c r="J1148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  <c r="AA1148" s="5"/>
      <c r="AB1148" s="5"/>
      <c r="AC1148" s="5"/>
      <c r="AD1148" s="5"/>
      <c r="AE1148" s="5"/>
      <c r="AF1148" s="5"/>
      <c r="AG1148" s="5"/>
      <c r="AH1148" s="5"/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</row>
    <row r="1149" spans="1:60" s="2" customFormat="1" x14ac:dyDescent="0.25">
      <c r="A1149" s="1" t="s">
        <v>1364</v>
      </c>
      <c r="B1149" s="6" t="s">
        <v>1366</v>
      </c>
      <c r="C1149" t="s">
        <v>1367</v>
      </c>
      <c r="D1149" t="s">
        <v>776</v>
      </c>
      <c r="E1149">
        <v>11</v>
      </c>
      <c r="F1149" s="34">
        <v>1</v>
      </c>
      <c r="G1149" s="10">
        <v>15</v>
      </c>
      <c r="H1149" s="43">
        <f>(F1149*G1149*0.5)/1.055</f>
        <v>7.109004739336493</v>
      </c>
      <c r="I1149" s="34"/>
      <c r="J1149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  <c r="AA1149" s="5"/>
      <c r="AB1149" s="5"/>
      <c r="AC1149" s="5"/>
      <c r="AD1149" s="5"/>
      <c r="AE1149" s="5"/>
      <c r="AF1149" s="5"/>
      <c r="AG1149" s="5"/>
      <c r="AH1149" s="5"/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</row>
    <row r="1150" spans="1:60" s="2" customFormat="1" x14ac:dyDescent="0.25">
      <c r="A1150" s="1" t="s">
        <v>1364</v>
      </c>
      <c r="B1150" s="6" t="s">
        <v>1365</v>
      </c>
      <c r="C1150" t="s">
        <v>779</v>
      </c>
      <c r="D1150" t="s">
        <v>776</v>
      </c>
      <c r="E1150">
        <v>11</v>
      </c>
      <c r="F1150" s="34">
        <v>2</v>
      </c>
      <c r="G1150" s="10">
        <v>15</v>
      </c>
      <c r="H1150" s="43">
        <f>(F1150*G1150*0.5)/1.055</f>
        <v>14.218009478672986</v>
      </c>
      <c r="I1150" s="34">
        <f t="shared" ref="I1150:I1158" si="70">F1150*G1150*0.91</f>
        <v>27.3</v>
      </c>
      <c r="J1150" s="23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Q1150"/>
      <c r="AR1150"/>
      <c r="AS1150"/>
      <c r="AT1150"/>
      <c r="AU1150"/>
      <c r="AV1150"/>
      <c r="AW1150"/>
      <c r="AX1150"/>
      <c r="AY1150"/>
      <c r="AZ1150"/>
      <c r="BA1150"/>
      <c r="BB1150"/>
      <c r="BC1150"/>
      <c r="BD1150"/>
      <c r="BE1150"/>
      <c r="BF1150"/>
      <c r="BG1150"/>
      <c r="BH1150"/>
    </row>
    <row r="1151" spans="1:60" s="2" customFormat="1" x14ac:dyDescent="0.25">
      <c r="A1151" s="1" t="s">
        <v>1364</v>
      </c>
      <c r="B1151" s="6" t="s">
        <v>1368</v>
      </c>
      <c r="C1151" t="s">
        <v>1369</v>
      </c>
      <c r="D1151" t="s">
        <v>776</v>
      </c>
      <c r="E1151">
        <v>11</v>
      </c>
      <c r="F1151" s="34">
        <v>1</v>
      </c>
      <c r="G1151" s="10">
        <v>15</v>
      </c>
      <c r="H1151" s="43">
        <f>(F1151*G1151*0.5)/1.055</f>
        <v>7.109004739336493</v>
      </c>
      <c r="I1151" s="34">
        <f t="shared" si="70"/>
        <v>13.65</v>
      </c>
      <c r="J1151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  <c r="AA1151" s="5"/>
      <c r="AB1151" s="5"/>
      <c r="AC1151" s="5"/>
      <c r="AD1151" s="5"/>
      <c r="AE1151" s="5"/>
      <c r="AF1151" s="5"/>
      <c r="AG1151" s="5"/>
      <c r="AH1151" s="5"/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</row>
    <row r="1152" spans="1:60" s="2" customFormat="1" x14ac:dyDescent="0.25">
      <c r="A1152" s="1" t="s">
        <v>1364</v>
      </c>
      <c r="B1152" s="6" t="s">
        <v>366</v>
      </c>
      <c r="C1152" t="s">
        <v>367</v>
      </c>
      <c r="D1152" t="s">
        <v>458</v>
      </c>
      <c r="E1152">
        <v>2</v>
      </c>
      <c r="F1152" s="34">
        <v>1</v>
      </c>
      <c r="G1152" s="10">
        <v>5</v>
      </c>
      <c r="H1152" s="43">
        <f>(F1152*G1152*0.4)/1.055</f>
        <v>1.8957345971563981</v>
      </c>
      <c r="I1152" s="34">
        <f t="shared" si="70"/>
        <v>4.55</v>
      </c>
      <c r="J1152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  <c r="AA1152" s="5"/>
      <c r="AB1152" s="5"/>
      <c r="AC1152" s="5"/>
      <c r="AD1152" s="5"/>
      <c r="AE1152" s="5"/>
      <c r="AF1152" s="5"/>
      <c r="AG1152" s="5"/>
      <c r="AH1152" s="5"/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</row>
    <row r="1153" spans="1:60" s="2" customFormat="1" x14ac:dyDescent="0.25">
      <c r="A1153" s="7" t="s">
        <v>1364</v>
      </c>
      <c r="B1153" s="8" t="s">
        <v>968</v>
      </c>
      <c r="C1153" s="5" t="s">
        <v>969</v>
      </c>
      <c r="D1153" s="5" t="s">
        <v>458</v>
      </c>
      <c r="E1153" s="5">
        <v>9</v>
      </c>
      <c r="F1153" s="33">
        <v>2</v>
      </c>
      <c r="G1153" s="37">
        <v>15</v>
      </c>
      <c r="H1153" s="42">
        <f>(F1153*G1153*0.4)/1.055</f>
        <v>11.374407582938389</v>
      </c>
      <c r="I1153" s="34">
        <f t="shared" si="70"/>
        <v>27.3</v>
      </c>
      <c r="J1153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  <c r="AA1153" s="5"/>
      <c r="AB1153" s="5"/>
      <c r="AC1153" s="5"/>
      <c r="AD1153" s="5"/>
      <c r="AE1153" s="5"/>
      <c r="AF1153" s="5"/>
      <c r="AG1153" s="5"/>
      <c r="AH1153" s="5"/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</row>
    <row r="1154" spans="1:60" s="2" customFormat="1" x14ac:dyDescent="0.25">
      <c r="A1154" s="3" t="s">
        <v>1630</v>
      </c>
      <c r="B1154" s="4" t="s">
        <v>2982</v>
      </c>
      <c r="C1154" s="2" t="s">
        <v>3402</v>
      </c>
      <c r="D1154" s="2" t="s">
        <v>425</v>
      </c>
      <c r="E1154" s="2">
        <v>9</v>
      </c>
      <c r="F1154" s="32">
        <v>1</v>
      </c>
      <c r="G1154" s="17">
        <v>7.9</v>
      </c>
      <c r="H1154" s="41">
        <f>(F1154*G1154*0.25)/1.055</f>
        <v>1.8720379146919433</v>
      </c>
      <c r="I1154" s="34">
        <f t="shared" si="70"/>
        <v>7.1890000000000009</v>
      </c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/>
      <c r="AR1154"/>
      <c r="AS1154"/>
      <c r="AT1154"/>
      <c r="AU1154"/>
      <c r="AV1154"/>
      <c r="AW1154"/>
      <c r="AX1154"/>
      <c r="AY1154"/>
      <c r="AZ1154"/>
      <c r="BA1154"/>
      <c r="BB1154"/>
      <c r="BC1154"/>
      <c r="BD1154"/>
      <c r="BE1154"/>
      <c r="BF1154"/>
      <c r="BG1154"/>
      <c r="BH1154"/>
    </row>
    <row r="1155" spans="1:60" s="2" customFormat="1" x14ac:dyDescent="0.25">
      <c r="A1155" s="7" t="s">
        <v>1330</v>
      </c>
      <c r="B1155" s="8" t="s">
        <v>514</v>
      </c>
      <c r="C1155" s="5" t="s">
        <v>515</v>
      </c>
      <c r="D1155" s="5" t="s">
        <v>458</v>
      </c>
      <c r="E1155" s="5">
        <v>7</v>
      </c>
      <c r="F1155" s="33">
        <v>1</v>
      </c>
      <c r="G1155" s="37">
        <v>12.04</v>
      </c>
      <c r="H1155" s="43">
        <f>(F1155*G1155*0.4)/1.055</f>
        <v>4.5649289099526067</v>
      </c>
      <c r="I1155" s="34">
        <f t="shared" si="70"/>
        <v>10.9564</v>
      </c>
      <c r="J1155" s="5"/>
    </row>
    <row r="1156" spans="1:60" s="2" customFormat="1" x14ac:dyDescent="0.25">
      <c r="A1156" s="3" t="s">
        <v>1206</v>
      </c>
      <c r="B1156" s="4" t="s">
        <v>429</v>
      </c>
      <c r="C1156" s="2" t="s">
        <v>428</v>
      </c>
      <c r="D1156" s="2" t="s">
        <v>425</v>
      </c>
      <c r="E1156" s="2">
        <v>10</v>
      </c>
      <c r="F1156" s="32">
        <v>2</v>
      </c>
      <c r="G1156" s="17">
        <v>22.6</v>
      </c>
      <c r="H1156" s="41">
        <f>(F1156*G1156*0.25)/1.055</f>
        <v>10.71090047393365</v>
      </c>
      <c r="I1156" s="34">
        <f t="shared" si="70"/>
        <v>41.132000000000005</v>
      </c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  <c r="AA1156" s="5"/>
      <c r="AB1156" s="5"/>
      <c r="AC1156" s="5"/>
      <c r="AD1156" s="5"/>
      <c r="AE1156" s="5"/>
      <c r="AF1156" s="5"/>
      <c r="AG1156" s="5"/>
      <c r="AH1156" s="5"/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</row>
    <row r="1157" spans="1:60" s="2" customFormat="1" x14ac:dyDescent="0.25">
      <c r="A1157" s="3" t="s">
        <v>1583</v>
      </c>
      <c r="B1157" s="4" t="s">
        <v>27</v>
      </c>
      <c r="C1157" s="2" t="s">
        <v>26</v>
      </c>
      <c r="D1157" s="2" t="s">
        <v>458</v>
      </c>
      <c r="E1157" s="2">
        <v>3</v>
      </c>
      <c r="F1157" s="32">
        <v>1</v>
      </c>
      <c r="G1157" s="17">
        <v>11.5</v>
      </c>
      <c r="H1157" s="41">
        <f>(F1157*G1157*0.25)/1.055</f>
        <v>2.7251184834123223</v>
      </c>
      <c r="I1157" s="34">
        <f t="shared" si="70"/>
        <v>10.465</v>
      </c>
      <c r="J1157" s="24"/>
      <c r="K1157" s="23"/>
      <c r="L1157" s="23"/>
      <c r="M1157" s="23"/>
      <c r="N1157" s="23"/>
      <c r="O1157" s="23"/>
      <c r="P1157" s="23"/>
      <c r="Q1157" s="23"/>
      <c r="R1157" s="23"/>
      <c r="S1157" s="23"/>
      <c r="T1157" s="23"/>
      <c r="U1157" s="23"/>
      <c r="V1157" s="23"/>
      <c r="W1157" s="23"/>
      <c r="X1157" s="23"/>
      <c r="Y1157" s="23"/>
      <c r="Z1157" s="23"/>
      <c r="AA1157" s="23"/>
      <c r="AB1157" s="23"/>
      <c r="AC1157" s="23"/>
      <c r="AD1157" s="23"/>
      <c r="AE1157" s="23"/>
      <c r="AF1157" s="23"/>
      <c r="AG1157" s="23"/>
      <c r="AH1157" s="23"/>
      <c r="AI1157" s="23"/>
      <c r="AJ1157" s="23"/>
      <c r="AK1157" s="23"/>
      <c r="AL1157" s="23"/>
      <c r="AM1157" s="23"/>
      <c r="AN1157" s="23"/>
      <c r="AO1157" s="23"/>
      <c r="AP1157" s="23"/>
      <c r="AQ1157" s="23"/>
      <c r="AR1157" s="23"/>
      <c r="AS1157" s="23"/>
      <c r="AT1157" s="23"/>
      <c r="AU1157" s="23"/>
      <c r="AV1157" s="23"/>
      <c r="AW1157" s="23"/>
      <c r="AX1157" s="23"/>
      <c r="AY1157" s="23"/>
      <c r="AZ1157" s="23"/>
      <c r="BA1157" s="23"/>
      <c r="BB1157" s="23"/>
      <c r="BC1157" s="23"/>
      <c r="BD1157" s="23"/>
      <c r="BE1157" s="23"/>
      <c r="BF1157" s="23"/>
      <c r="BG1157" s="23"/>
      <c r="BH1157" s="23"/>
    </row>
    <row r="1158" spans="1:60" s="2" customFormat="1" x14ac:dyDescent="0.25">
      <c r="A1158" s="1" t="s">
        <v>1259</v>
      </c>
      <c r="B1158" s="6" t="s">
        <v>1260</v>
      </c>
      <c r="C1158" t="s">
        <v>1261</v>
      </c>
      <c r="D1158" t="s">
        <v>458</v>
      </c>
      <c r="E1158">
        <v>3</v>
      </c>
      <c r="F1158" s="34">
        <v>4</v>
      </c>
      <c r="G1158" s="10">
        <v>10.95</v>
      </c>
      <c r="H1158" s="43">
        <f>(F1158*G1158*0.5)/1.055</f>
        <v>20.75829383886256</v>
      </c>
      <c r="I1158" s="34">
        <f t="shared" si="70"/>
        <v>39.857999999999997</v>
      </c>
    </row>
    <row r="1159" spans="1:60" s="2" customFormat="1" x14ac:dyDescent="0.25">
      <c r="A1159" s="1"/>
      <c r="B1159" s="46" t="s">
        <v>1260</v>
      </c>
      <c r="C1159"/>
      <c r="D1159"/>
      <c r="E1159"/>
      <c r="F1159" s="34"/>
      <c r="G1159" s="10"/>
      <c r="H1159" s="43"/>
      <c r="I1159" s="34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  <c r="AQ1159"/>
      <c r="AR1159"/>
      <c r="AS1159"/>
      <c r="AT1159"/>
      <c r="AU1159"/>
      <c r="AV1159"/>
      <c r="AW1159"/>
      <c r="AX1159"/>
      <c r="AY1159"/>
      <c r="AZ1159"/>
      <c r="BA1159"/>
      <c r="BB1159"/>
      <c r="BC1159"/>
      <c r="BD1159"/>
      <c r="BE1159"/>
      <c r="BF1159"/>
      <c r="BG1159"/>
      <c r="BH1159"/>
    </row>
    <row r="1160" spans="1:60" s="2" customFormat="1" x14ac:dyDescent="0.25">
      <c r="A1160" s="3" t="s">
        <v>209</v>
      </c>
      <c r="B1160" s="4" t="s">
        <v>3816</v>
      </c>
      <c r="C1160" s="2" t="s">
        <v>1890</v>
      </c>
      <c r="D1160" s="2" t="s">
        <v>473</v>
      </c>
      <c r="E1160" s="2">
        <v>9</v>
      </c>
      <c r="F1160" s="32">
        <v>1</v>
      </c>
      <c r="G1160" s="17">
        <v>5</v>
      </c>
      <c r="H1160" s="41">
        <f>(F1160*1)/1.055</f>
        <v>0.94786729857819907</v>
      </c>
      <c r="I1160" s="34">
        <f>F1160*G1160*0.91</f>
        <v>4.55</v>
      </c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  <c r="AA1160" s="5"/>
      <c r="AB1160" s="5"/>
      <c r="AC1160" s="5"/>
      <c r="AD1160" s="5"/>
      <c r="AE1160" s="5"/>
      <c r="AF1160" s="5"/>
      <c r="AG1160" s="5"/>
      <c r="AH1160" s="5"/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</row>
    <row r="1161" spans="1:60" s="2" customFormat="1" x14ac:dyDescent="0.25">
      <c r="A1161" s="1"/>
      <c r="B1161" s="46" t="s">
        <v>3816</v>
      </c>
      <c r="C1161"/>
      <c r="D1161"/>
      <c r="E1161"/>
      <c r="F1161" s="34"/>
      <c r="G1161" s="10"/>
      <c r="H1161" s="43"/>
      <c r="I1161" s="34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/>
      <c r="AQ1161"/>
      <c r="AR1161"/>
      <c r="AS1161"/>
      <c r="AT1161"/>
      <c r="AU1161"/>
      <c r="AV1161"/>
      <c r="AW1161"/>
      <c r="AX1161"/>
      <c r="AY1161"/>
      <c r="AZ1161"/>
      <c r="BA1161"/>
      <c r="BB1161"/>
      <c r="BC1161"/>
      <c r="BD1161"/>
      <c r="BE1161"/>
      <c r="BF1161"/>
      <c r="BG1161"/>
      <c r="BH1161"/>
    </row>
    <row r="1162" spans="1:60" s="2" customFormat="1" x14ac:dyDescent="0.25">
      <c r="A1162" s="3" t="s">
        <v>209</v>
      </c>
      <c r="B1162" s="4" t="s">
        <v>3810</v>
      </c>
      <c r="C1162" s="2" t="s">
        <v>3811</v>
      </c>
      <c r="D1162" s="2" t="s">
        <v>473</v>
      </c>
      <c r="E1162" s="2">
        <v>9</v>
      </c>
      <c r="F1162" s="32">
        <v>4</v>
      </c>
      <c r="G1162" s="17">
        <v>5</v>
      </c>
      <c r="H1162" s="41">
        <f>(F1162*1)/1.055</f>
        <v>3.7914691943127963</v>
      </c>
      <c r="I1162" s="34">
        <f>F1162*G1162*0.91</f>
        <v>18.2</v>
      </c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  <c r="AA1162" s="5"/>
      <c r="AB1162" s="5"/>
      <c r="AC1162" s="5"/>
      <c r="AD1162" s="5"/>
      <c r="AE1162" s="5"/>
      <c r="AF1162" s="5"/>
      <c r="AG1162" s="5"/>
      <c r="AH1162" s="5"/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</row>
    <row r="1163" spans="1:60" s="2" customFormat="1" x14ac:dyDescent="0.25">
      <c r="A1163" s="1"/>
      <c r="B1163" s="46" t="s">
        <v>3810</v>
      </c>
      <c r="C1163"/>
      <c r="D1163"/>
      <c r="E1163"/>
      <c r="F1163" s="34"/>
      <c r="G1163" s="10"/>
      <c r="H1163" s="43"/>
      <c r="I1163" s="34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Q1163"/>
      <c r="AR1163"/>
      <c r="AS1163"/>
      <c r="AT1163"/>
      <c r="AU1163"/>
      <c r="AV1163"/>
      <c r="AW1163"/>
      <c r="AX1163"/>
      <c r="AY1163"/>
      <c r="AZ1163"/>
      <c r="BA1163"/>
      <c r="BB1163"/>
      <c r="BC1163"/>
      <c r="BD1163"/>
      <c r="BE1163"/>
      <c r="BF1163"/>
      <c r="BG1163"/>
      <c r="BH1163"/>
    </row>
    <row r="1164" spans="1:60" s="2" customFormat="1" x14ac:dyDescent="0.25">
      <c r="A1164" s="3" t="s">
        <v>209</v>
      </c>
      <c r="B1164" s="4" t="s">
        <v>3812</v>
      </c>
      <c r="C1164" s="2" t="s">
        <v>3813</v>
      </c>
      <c r="D1164" s="2" t="s">
        <v>473</v>
      </c>
      <c r="E1164" s="2">
        <v>9</v>
      </c>
      <c r="F1164" s="32">
        <v>1</v>
      </c>
      <c r="G1164" s="17">
        <v>5</v>
      </c>
      <c r="H1164" s="41">
        <f>(F1164*1)/1.055</f>
        <v>0.94786729857819907</v>
      </c>
      <c r="I1164" s="34">
        <f>F1164*G1164*0.91</f>
        <v>4.55</v>
      </c>
      <c r="J1164" s="23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  <c r="AA1164" s="5"/>
      <c r="AB1164" s="5"/>
      <c r="AC1164" s="5"/>
      <c r="AD1164" s="5"/>
      <c r="AE1164" s="5"/>
      <c r="AF1164" s="5"/>
      <c r="AG1164" s="5"/>
      <c r="AH1164" s="5"/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</row>
    <row r="1165" spans="1:60" s="5" customFormat="1" x14ac:dyDescent="0.25">
      <c r="A1165" s="1"/>
      <c r="B1165" s="46" t="s">
        <v>3812</v>
      </c>
      <c r="C1165"/>
      <c r="D1165"/>
      <c r="E1165"/>
      <c r="F1165" s="34"/>
      <c r="G1165" s="10"/>
      <c r="H1165" s="43"/>
      <c r="I1165" s="34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Q1165"/>
      <c r="AR1165"/>
      <c r="AS1165"/>
      <c r="AT1165"/>
      <c r="AU1165"/>
      <c r="AV1165"/>
      <c r="AW1165"/>
      <c r="AX1165"/>
      <c r="AY1165"/>
      <c r="AZ1165"/>
      <c r="BA1165"/>
      <c r="BB1165"/>
      <c r="BC1165"/>
      <c r="BD1165"/>
      <c r="BE1165"/>
      <c r="BF1165"/>
      <c r="BG1165"/>
      <c r="BH1165"/>
    </row>
    <row r="1166" spans="1:60" s="2" customFormat="1" x14ac:dyDescent="0.25">
      <c r="A1166" s="3" t="s">
        <v>209</v>
      </c>
      <c r="B1166" s="4" t="s">
        <v>3814</v>
      </c>
      <c r="C1166" s="2" t="s">
        <v>3815</v>
      </c>
      <c r="D1166" s="2" t="s">
        <v>473</v>
      </c>
      <c r="E1166" s="2">
        <v>9</v>
      </c>
      <c r="F1166" s="32">
        <v>2</v>
      </c>
      <c r="G1166" s="17">
        <v>5</v>
      </c>
      <c r="H1166" s="41">
        <f>(F1166*1)/1.055</f>
        <v>1.8957345971563981</v>
      </c>
      <c r="I1166" s="34">
        <f>F1166*G1166*0.91</f>
        <v>9.1</v>
      </c>
      <c r="J1166" s="23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  <c r="AA1166" s="5"/>
      <c r="AB1166" s="5"/>
      <c r="AC1166" s="5"/>
      <c r="AD1166" s="5"/>
      <c r="AE1166" s="5"/>
      <c r="AF1166" s="5"/>
      <c r="AG1166" s="5"/>
      <c r="AH1166" s="5"/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</row>
    <row r="1167" spans="1:60" s="2" customFormat="1" x14ac:dyDescent="0.25">
      <c r="A1167" s="1"/>
      <c r="B1167" s="46" t="s">
        <v>3814</v>
      </c>
      <c r="C1167"/>
      <c r="D1167"/>
      <c r="E1167"/>
      <c r="F1167" s="34"/>
      <c r="G1167" s="10"/>
      <c r="H1167" s="43"/>
      <c r="I1167" s="34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/>
      <c r="AR1167"/>
      <c r="AS1167"/>
      <c r="AT1167"/>
      <c r="AU1167"/>
      <c r="AV1167"/>
      <c r="AW1167"/>
      <c r="AX1167"/>
      <c r="AY1167"/>
      <c r="AZ1167"/>
      <c r="BA1167"/>
      <c r="BB1167"/>
      <c r="BC1167"/>
      <c r="BD1167"/>
      <c r="BE1167"/>
      <c r="BF1167"/>
      <c r="BG1167"/>
      <c r="BH1167"/>
    </row>
    <row r="1168" spans="1:60" s="2" customFormat="1" x14ac:dyDescent="0.25">
      <c r="A1168" s="3" t="s">
        <v>209</v>
      </c>
      <c r="B1168" s="4" t="s">
        <v>3817</v>
      </c>
      <c r="C1168" s="2" t="s">
        <v>3818</v>
      </c>
      <c r="D1168" s="2" t="s">
        <v>473</v>
      </c>
      <c r="E1168" s="2">
        <v>9</v>
      </c>
      <c r="F1168" s="32">
        <v>1</v>
      </c>
      <c r="G1168" s="17">
        <v>5</v>
      </c>
      <c r="H1168" s="41">
        <f>(F1168*1)/1.055</f>
        <v>0.94786729857819907</v>
      </c>
      <c r="I1168" s="34">
        <f>F1168*G1168*0.91</f>
        <v>4.55</v>
      </c>
      <c r="J1168" s="23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  <c r="AA1168" s="5"/>
      <c r="AB1168" s="5"/>
      <c r="AC1168" s="5"/>
      <c r="AD1168" s="5"/>
      <c r="AE1168" s="5"/>
      <c r="AF1168" s="5"/>
      <c r="AG1168" s="5"/>
      <c r="AH1168" s="5"/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</row>
    <row r="1169" spans="1:60" s="5" customFormat="1" x14ac:dyDescent="0.25">
      <c r="A1169" s="1"/>
      <c r="B1169" s="46" t="s">
        <v>3817</v>
      </c>
      <c r="C1169"/>
      <c r="D1169"/>
      <c r="E1169"/>
      <c r="F1169" s="34"/>
      <c r="G1169" s="10"/>
      <c r="H1169" s="43"/>
      <c r="I1169" s="34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/>
      <c r="AR1169"/>
      <c r="AS1169"/>
      <c r="AT1169"/>
      <c r="AU1169"/>
      <c r="AV1169"/>
      <c r="AW1169"/>
      <c r="AX1169"/>
      <c r="AY1169"/>
      <c r="AZ1169"/>
      <c r="BA1169"/>
      <c r="BB1169"/>
      <c r="BC1169"/>
      <c r="BD1169"/>
      <c r="BE1169"/>
      <c r="BF1169"/>
      <c r="BG1169"/>
      <c r="BH1169"/>
    </row>
    <row r="1170" spans="1:60" s="5" customFormat="1" x14ac:dyDescent="0.25">
      <c r="A1170" s="3" t="s">
        <v>1266</v>
      </c>
      <c r="B1170" s="4" t="s">
        <v>1267</v>
      </c>
      <c r="C1170" s="2" t="s">
        <v>469</v>
      </c>
      <c r="D1170" s="2" t="s">
        <v>425</v>
      </c>
      <c r="E1170" s="2">
        <v>7</v>
      </c>
      <c r="F1170" s="32">
        <v>1</v>
      </c>
      <c r="G1170" s="17">
        <v>10.95</v>
      </c>
      <c r="H1170" s="41">
        <f>(F1170*G1170*0.25)/1.055</f>
        <v>2.59478672985782</v>
      </c>
      <c r="I1170" s="34">
        <f>F1170*G1170*0.91</f>
        <v>9.9644999999999992</v>
      </c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</row>
    <row r="1171" spans="1:60" s="5" customFormat="1" x14ac:dyDescent="0.25">
      <c r="A1171" s="1"/>
      <c r="B1171" s="46" t="s">
        <v>1267</v>
      </c>
      <c r="C1171"/>
      <c r="D1171"/>
      <c r="E1171"/>
      <c r="F1171" s="34"/>
      <c r="G1171" s="10"/>
      <c r="H1171" s="43"/>
      <c r="I1171" s="34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Q1171"/>
      <c r="AR1171"/>
      <c r="AS1171"/>
      <c r="AT1171"/>
      <c r="AU1171"/>
      <c r="AV1171"/>
      <c r="AW1171"/>
      <c r="AX1171"/>
      <c r="AY1171"/>
      <c r="AZ1171"/>
      <c r="BA1171"/>
      <c r="BB1171"/>
      <c r="BC1171"/>
      <c r="BD1171"/>
      <c r="BE1171"/>
      <c r="BF1171"/>
      <c r="BG1171"/>
      <c r="BH1171"/>
    </row>
    <row r="1172" spans="1:60" s="5" customFormat="1" x14ac:dyDescent="0.25">
      <c r="A1172" s="3" t="s">
        <v>1266</v>
      </c>
      <c r="B1172" s="4" t="s">
        <v>2395</v>
      </c>
      <c r="C1172" s="2" t="s">
        <v>2396</v>
      </c>
      <c r="D1172" s="2" t="s">
        <v>425</v>
      </c>
      <c r="E1172" s="2">
        <v>9</v>
      </c>
      <c r="F1172" s="32">
        <v>6</v>
      </c>
      <c r="G1172" s="17">
        <v>13</v>
      </c>
      <c r="H1172" s="41">
        <f>(F1172*2.5)/1.055</f>
        <v>14.218009478672986</v>
      </c>
      <c r="I1172" s="34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</row>
    <row r="1173" spans="1:60" s="5" customFormat="1" x14ac:dyDescent="0.25">
      <c r="A1173" s="3" t="s">
        <v>1266</v>
      </c>
      <c r="B1173" s="4" t="s">
        <v>2401</v>
      </c>
      <c r="C1173" s="2" t="s">
        <v>2402</v>
      </c>
      <c r="D1173" s="2" t="s">
        <v>425</v>
      </c>
      <c r="E1173" s="2">
        <v>9</v>
      </c>
      <c r="F1173" s="32">
        <v>13</v>
      </c>
      <c r="G1173" s="17">
        <v>13</v>
      </c>
      <c r="H1173" s="41">
        <f>(F1173*2.5)/1.055</f>
        <v>30.805687203791472</v>
      </c>
      <c r="I1173" s="34">
        <f>F1173*G1173*0.91</f>
        <v>153.79</v>
      </c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</row>
    <row r="1174" spans="1:60" s="5" customFormat="1" x14ac:dyDescent="0.25">
      <c r="A1174" s="3" t="s">
        <v>1266</v>
      </c>
      <c r="B1174" s="4" t="s">
        <v>2397</v>
      </c>
      <c r="C1174" s="2" t="s">
        <v>2398</v>
      </c>
      <c r="D1174" s="2" t="s">
        <v>425</v>
      </c>
      <c r="E1174" s="2">
        <v>9</v>
      </c>
      <c r="F1174" s="32">
        <v>1</v>
      </c>
      <c r="G1174" s="17">
        <v>13</v>
      </c>
      <c r="H1174" s="41">
        <f>(F1174*2.5)/1.055</f>
        <v>2.3696682464454977</v>
      </c>
      <c r="I1174" s="34">
        <f>F1174*G1174*0.91</f>
        <v>11.83</v>
      </c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</row>
    <row r="1175" spans="1:60" s="2" customFormat="1" x14ac:dyDescent="0.25">
      <c r="A1175" s="3" t="s">
        <v>1266</v>
      </c>
      <c r="B1175" s="4" t="s">
        <v>2399</v>
      </c>
      <c r="C1175" s="2" t="s">
        <v>2400</v>
      </c>
      <c r="D1175" s="2" t="s">
        <v>425</v>
      </c>
      <c r="E1175" s="2">
        <v>9</v>
      </c>
      <c r="F1175" s="32">
        <v>2</v>
      </c>
      <c r="G1175" s="17">
        <v>13</v>
      </c>
      <c r="H1175" s="41">
        <f>(F1175*2.5)/1.055</f>
        <v>4.7393364928909953</v>
      </c>
      <c r="I1175" s="34"/>
    </row>
    <row r="1176" spans="1:60" s="2" customFormat="1" x14ac:dyDescent="0.25">
      <c r="A1176" s="3" t="s">
        <v>1604</v>
      </c>
      <c r="B1176" s="4" t="s">
        <v>754</v>
      </c>
      <c r="C1176" s="2" t="s">
        <v>755</v>
      </c>
      <c r="D1176" s="2" t="s">
        <v>458</v>
      </c>
      <c r="E1176" s="2">
        <v>4</v>
      </c>
      <c r="F1176" s="32">
        <v>1</v>
      </c>
      <c r="G1176" s="17">
        <v>8.5</v>
      </c>
      <c r="H1176" s="41">
        <v>0</v>
      </c>
      <c r="I1176" s="34">
        <f t="shared" ref="I1176:I1181" si="71">F1176*G1176*0.91</f>
        <v>7.7350000000000003</v>
      </c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/>
      <c r="AQ1176"/>
      <c r="AR1176"/>
      <c r="AS1176"/>
      <c r="AT1176"/>
      <c r="AU1176"/>
      <c r="AV1176"/>
      <c r="AW1176"/>
      <c r="AX1176"/>
      <c r="AY1176"/>
      <c r="AZ1176"/>
      <c r="BA1176"/>
      <c r="BB1176"/>
      <c r="BC1176"/>
      <c r="BD1176"/>
      <c r="BE1176"/>
      <c r="BF1176"/>
      <c r="BG1176"/>
      <c r="BH1176"/>
    </row>
    <row r="1177" spans="1:60" s="2" customFormat="1" x14ac:dyDescent="0.25">
      <c r="A1177" s="3" t="s">
        <v>2935</v>
      </c>
      <c r="B1177" s="4" t="s">
        <v>2936</v>
      </c>
      <c r="C1177" s="2" t="s">
        <v>2937</v>
      </c>
      <c r="D1177" s="2" t="s">
        <v>425</v>
      </c>
      <c r="E1177" s="2">
        <v>9</v>
      </c>
      <c r="F1177" s="32">
        <v>1</v>
      </c>
      <c r="G1177" s="17"/>
      <c r="H1177" s="41"/>
      <c r="I1177" s="34">
        <f t="shared" si="71"/>
        <v>0</v>
      </c>
    </row>
    <row r="1178" spans="1:60" s="2" customFormat="1" x14ac:dyDescent="0.25">
      <c r="A1178" s="3" t="s">
        <v>283</v>
      </c>
      <c r="B1178" s="4" t="s">
        <v>1354</v>
      </c>
      <c r="C1178" s="2" t="s">
        <v>1355</v>
      </c>
      <c r="D1178" s="2" t="s">
        <v>458</v>
      </c>
      <c r="E1178" s="2">
        <v>3</v>
      </c>
      <c r="F1178" s="32">
        <v>2</v>
      </c>
      <c r="G1178" s="17">
        <v>11.9</v>
      </c>
      <c r="H1178" s="41">
        <f>2*F1178</f>
        <v>4</v>
      </c>
      <c r="I1178" s="34">
        <f t="shared" si="71"/>
        <v>21.658000000000001</v>
      </c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  <c r="AA1178" s="5"/>
      <c r="AB1178" s="5"/>
      <c r="AC1178" s="5"/>
      <c r="AD1178" s="5"/>
      <c r="AE1178" s="5"/>
      <c r="AF1178" s="5"/>
      <c r="AG1178" s="5"/>
      <c r="AH1178" s="5"/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</row>
    <row r="1179" spans="1:60" s="2" customFormat="1" x14ac:dyDescent="0.25">
      <c r="A1179" s="3" t="s">
        <v>568</v>
      </c>
      <c r="B1179" s="4" t="s">
        <v>279</v>
      </c>
      <c r="C1179" s="2" t="s">
        <v>282</v>
      </c>
      <c r="D1179" s="2" t="s">
        <v>458</v>
      </c>
      <c r="E1179" s="2">
        <v>5</v>
      </c>
      <c r="F1179" s="32">
        <v>3</v>
      </c>
      <c r="G1179" s="17">
        <v>12</v>
      </c>
      <c r="H1179" s="41">
        <f>2*F1179</f>
        <v>6</v>
      </c>
      <c r="I1179" s="34">
        <f t="shared" si="71"/>
        <v>32.76</v>
      </c>
    </row>
    <row r="1180" spans="1:60" s="2" customFormat="1" x14ac:dyDescent="0.25">
      <c r="A1180" s="7" t="s">
        <v>568</v>
      </c>
      <c r="B1180" s="8" t="s">
        <v>3618</v>
      </c>
      <c r="C1180" s="5" t="s">
        <v>3619</v>
      </c>
      <c r="D1180" s="5" t="s">
        <v>458</v>
      </c>
      <c r="E1180" s="5">
        <v>6</v>
      </c>
      <c r="F1180" s="33">
        <v>1</v>
      </c>
      <c r="G1180" s="37">
        <v>6</v>
      </c>
      <c r="H1180" s="42">
        <f>(G1180*F1180*0.575)/1.055</f>
        <v>3.2701421800947865</v>
      </c>
      <c r="I1180" s="34">
        <f t="shared" si="71"/>
        <v>5.46</v>
      </c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  <c r="AA1180" s="5"/>
      <c r="AB1180" s="5"/>
      <c r="AC1180" s="5"/>
      <c r="AD1180" s="5"/>
      <c r="AE1180" s="5"/>
      <c r="AF1180" s="5"/>
      <c r="AG1180" s="5"/>
      <c r="AH1180" s="5"/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</row>
    <row r="1181" spans="1:60" s="2" customFormat="1" x14ac:dyDescent="0.25">
      <c r="A1181" s="3" t="s">
        <v>568</v>
      </c>
      <c r="B1181" s="4" t="s">
        <v>4066</v>
      </c>
      <c r="C1181" s="2" t="s">
        <v>4065</v>
      </c>
      <c r="D1181" s="2" t="s">
        <v>458</v>
      </c>
      <c r="E1181" s="2">
        <v>5</v>
      </c>
      <c r="F1181" s="32">
        <v>2</v>
      </c>
      <c r="G1181" s="17">
        <v>12</v>
      </c>
      <c r="H1181" s="41"/>
      <c r="I1181" s="34">
        <f t="shared" si="71"/>
        <v>21.84</v>
      </c>
    </row>
    <row r="1182" spans="1:60" s="2" customFormat="1" x14ac:dyDescent="0.25">
      <c r="A1182" s="3" t="s">
        <v>568</v>
      </c>
      <c r="B1182" s="4" t="s">
        <v>4060</v>
      </c>
      <c r="C1182" s="2" t="s">
        <v>4059</v>
      </c>
      <c r="D1182" s="2" t="s">
        <v>458</v>
      </c>
      <c r="E1182" s="2">
        <v>5</v>
      </c>
      <c r="F1182" s="32">
        <v>2</v>
      </c>
      <c r="G1182" s="17">
        <v>12</v>
      </c>
      <c r="H1182" s="41"/>
      <c r="I1182" s="34"/>
      <c r="J1182"/>
    </row>
    <row r="1183" spans="1:60" s="2" customFormat="1" x14ac:dyDescent="0.25">
      <c r="A1183" s="3" t="s">
        <v>568</v>
      </c>
      <c r="B1183" s="4" t="s">
        <v>4063</v>
      </c>
      <c r="C1183" s="2" t="s">
        <v>4064</v>
      </c>
      <c r="D1183" s="2" t="s">
        <v>458</v>
      </c>
      <c r="E1183" s="2">
        <v>5</v>
      </c>
      <c r="F1183" s="32">
        <v>2</v>
      </c>
      <c r="G1183" s="17">
        <v>12</v>
      </c>
      <c r="H1183" s="41"/>
      <c r="I1183" s="34">
        <f t="shared" ref="I1183:I1189" si="72">F1183*G1183*0.91</f>
        <v>21.84</v>
      </c>
      <c r="J1183"/>
    </row>
    <row r="1184" spans="1:60" s="2" customFormat="1" x14ac:dyDescent="0.25">
      <c r="A1184" s="3" t="s">
        <v>568</v>
      </c>
      <c r="B1184" s="4" t="s">
        <v>4044</v>
      </c>
      <c r="C1184" s="2" t="s">
        <v>4043</v>
      </c>
      <c r="D1184" s="2" t="s">
        <v>458</v>
      </c>
      <c r="E1184" s="2">
        <v>5</v>
      </c>
      <c r="F1184" s="32">
        <v>2</v>
      </c>
      <c r="G1184" s="17">
        <v>12</v>
      </c>
      <c r="H1184" s="41"/>
      <c r="I1184" s="34">
        <f t="shared" si="72"/>
        <v>21.84</v>
      </c>
    </row>
    <row r="1185" spans="1:60" s="2" customFormat="1" x14ac:dyDescent="0.25">
      <c r="A1185" s="3" t="s">
        <v>568</v>
      </c>
      <c r="B1185" s="4" t="s">
        <v>4042</v>
      </c>
      <c r="C1185" s="2" t="s">
        <v>4041</v>
      </c>
      <c r="D1185" s="2" t="s">
        <v>458</v>
      </c>
      <c r="E1185" s="2">
        <v>5</v>
      </c>
      <c r="F1185" s="32">
        <v>2</v>
      </c>
      <c r="G1185" s="17">
        <v>12</v>
      </c>
      <c r="H1185" s="41"/>
      <c r="I1185" s="34">
        <f t="shared" si="72"/>
        <v>21.84</v>
      </c>
    </row>
    <row r="1186" spans="1:60" s="2" customFormat="1" x14ac:dyDescent="0.25">
      <c r="A1186" s="3" t="s">
        <v>568</v>
      </c>
      <c r="B1186" s="4" t="s">
        <v>1353</v>
      </c>
      <c r="C1186" s="2" t="s">
        <v>583</v>
      </c>
      <c r="D1186" s="2" t="s">
        <v>458</v>
      </c>
      <c r="E1186" s="2">
        <v>5</v>
      </c>
      <c r="F1186" s="32">
        <v>1</v>
      </c>
      <c r="G1186" s="17">
        <v>12.04</v>
      </c>
      <c r="H1186" s="41">
        <f>2*F1186</f>
        <v>2</v>
      </c>
      <c r="I1186" s="34">
        <f t="shared" si="72"/>
        <v>10.9564</v>
      </c>
    </row>
    <row r="1187" spans="1:60" s="2" customFormat="1" x14ac:dyDescent="0.25">
      <c r="A1187" s="3" t="s">
        <v>568</v>
      </c>
      <c r="B1187" s="4" t="s">
        <v>4062</v>
      </c>
      <c r="C1187" s="2" t="s">
        <v>4061</v>
      </c>
      <c r="D1187" s="2" t="s">
        <v>458</v>
      </c>
      <c r="E1187" s="2">
        <v>5</v>
      </c>
      <c r="F1187" s="32">
        <v>2</v>
      </c>
      <c r="G1187" s="17">
        <v>12</v>
      </c>
      <c r="H1187" s="41"/>
      <c r="I1187" s="34">
        <f t="shared" si="72"/>
        <v>21.84</v>
      </c>
    </row>
    <row r="1188" spans="1:60" s="2" customFormat="1" x14ac:dyDescent="0.25">
      <c r="A1188" s="3" t="s">
        <v>568</v>
      </c>
      <c r="B1188" s="4" t="s">
        <v>4058</v>
      </c>
      <c r="C1188" s="2" t="s">
        <v>4057</v>
      </c>
      <c r="D1188" s="2" t="s">
        <v>458</v>
      </c>
      <c r="E1188" s="2">
        <v>5</v>
      </c>
      <c r="F1188" s="32">
        <v>2</v>
      </c>
      <c r="G1188" s="17">
        <v>12</v>
      </c>
      <c r="H1188" s="41"/>
      <c r="I1188" s="34">
        <f t="shared" si="72"/>
        <v>21.84</v>
      </c>
      <c r="J1188"/>
    </row>
    <row r="1189" spans="1:60" s="2" customFormat="1" x14ac:dyDescent="0.25">
      <c r="A1189" s="3" t="s">
        <v>568</v>
      </c>
      <c r="B1189" s="4" t="s">
        <v>4070</v>
      </c>
      <c r="C1189" s="2" t="s">
        <v>4069</v>
      </c>
      <c r="D1189" s="2" t="s">
        <v>458</v>
      </c>
      <c r="E1189" s="2">
        <v>5</v>
      </c>
      <c r="F1189" s="32">
        <v>2</v>
      </c>
      <c r="G1189" s="17">
        <v>12</v>
      </c>
      <c r="H1189" s="41"/>
      <c r="I1189" s="34">
        <f t="shared" si="72"/>
        <v>21.84</v>
      </c>
    </row>
    <row r="1190" spans="1:60" s="5" customFormat="1" x14ac:dyDescent="0.25">
      <c r="A1190" s="3" t="s">
        <v>568</v>
      </c>
      <c r="B1190" s="4" t="s">
        <v>4078</v>
      </c>
      <c r="C1190" s="2" t="s">
        <v>4077</v>
      </c>
      <c r="D1190" s="2" t="s">
        <v>458</v>
      </c>
      <c r="E1190" s="2">
        <v>5</v>
      </c>
      <c r="F1190" s="32">
        <v>1</v>
      </c>
      <c r="G1190" s="17">
        <v>12</v>
      </c>
      <c r="H1190" s="41"/>
      <c r="I1190" s="34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2"/>
      <c r="AT1190" s="2"/>
      <c r="AU1190" s="2"/>
      <c r="AV1190" s="2"/>
      <c r="AW1190" s="2"/>
      <c r="AX1190" s="2"/>
      <c r="AY1190" s="2"/>
      <c r="AZ1190" s="2"/>
      <c r="BA1190" s="2"/>
      <c r="BB1190" s="2"/>
      <c r="BC1190" s="2"/>
      <c r="BD1190" s="2"/>
      <c r="BE1190" s="2"/>
      <c r="BF1190" s="2"/>
      <c r="BG1190" s="2"/>
      <c r="BH1190" s="2"/>
    </row>
    <row r="1191" spans="1:60" s="2" customFormat="1" x14ac:dyDescent="0.25">
      <c r="A1191" s="3" t="s">
        <v>568</v>
      </c>
      <c r="B1191" s="4" t="s">
        <v>4036</v>
      </c>
      <c r="C1191" s="2" t="s">
        <v>4035</v>
      </c>
      <c r="D1191" s="2" t="s">
        <v>458</v>
      </c>
      <c r="E1191" s="2">
        <v>5</v>
      </c>
      <c r="F1191" s="32">
        <v>2</v>
      </c>
      <c r="G1191" s="17">
        <v>12</v>
      </c>
      <c r="H1191" s="41"/>
      <c r="I1191" s="34">
        <f>F1191*G1191*0.91</f>
        <v>21.84</v>
      </c>
    </row>
    <row r="1192" spans="1:60" s="2" customFormat="1" x14ac:dyDescent="0.25">
      <c r="A1192" s="3" t="s">
        <v>568</v>
      </c>
      <c r="B1192" s="4" t="s">
        <v>3750</v>
      </c>
      <c r="C1192" s="2" t="s">
        <v>3749</v>
      </c>
      <c r="D1192" s="2" t="s">
        <v>458</v>
      </c>
      <c r="E1192" s="2">
        <v>4</v>
      </c>
      <c r="F1192" s="32">
        <v>36</v>
      </c>
      <c r="G1192" s="17">
        <v>12.04</v>
      </c>
      <c r="H1192" s="41">
        <f>0.85*F1192</f>
        <v>30.599999999999998</v>
      </c>
      <c r="I1192" s="34">
        <f>F1192*G1192*0.91</f>
        <v>394.43039999999996</v>
      </c>
    </row>
    <row r="1193" spans="1:60" s="2" customFormat="1" x14ac:dyDescent="0.25">
      <c r="A1193" s="3" t="s">
        <v>568</v>
      </c>
      <c r="B1193" s="4" t="s">
        <v>4014</v>
      </c>
      <c r="C1193" s="2" t="s">
        <v>4015</v>
      </c>
      <c r="D1193" s="2" t="s">
        <v>458</v>
      </c>
      <c r="E1193" s="2">
        <v>3</v>
      </c>
      <c r="F1193" s="32">
        <v>400</v>
      </c>
      <c r="G1193" s="17">
        <v>6</v>
      </c>
      <c r="H1193" s="41">
        <f>0.45*F1193</f>
        <v>180</v>
      </c>
      <c r="I1193" s="35">
        <f>F1193*G1193*0.91</f>
        <v>2184</v>
      </c>
      <c r="J1193" s="24"/>
      <c r="K1193" s="23"/>
    </row>
    <row r="1194" spans="1:60" s="5" customFormat="1" x14ac:dyDescent="0.25">
      <c r="A1194" s="3" t="s">
        <v>568</v>
      </c>
      <c r="B1194" s="4" t="s">
        <v>4012</v>
      </c>
      <c r="C1194" s="2" t="s">
        <v>4013</v>
      </c>
      <c r="D1194" s="2" t="s">
        <v>458</v>
      </c>
      <c r="E1194" s="2">
        <v>3</v>
      </c>
      <c r="F1194" s="32">
        <v>399</v>
      </c>
      <c r="G1194" s="17">
        <v>6</v>
      </c>
      <c r="H1194" s="41">
        <f>0.45*F1194</f>
        <v>179.55</v>
      </c>
      <c r="I1194" s="34">
        <f>F1194*G1194*0.91</f>
        <v>2178.54</v>
      </c>
      <c r="J1194"/>
      <c r="K1194" s="2"/>
      <c r="L1194" s="23"/>
      <c r="M1194" s="23"/>
      <c r="N1194" s="23"/>
      <c r="O1194" s="23"/>
      <c r="P1194" s="23"/>
      <c r="Q1194" s="23"/>
      <c r="R1194" s="23"/>
      <c r="S1194" s="23"/>
      <c r="T1194" s="23"/>
      <c r="U1194" s="23"/>
      <c r="V1194" s="23"/>
      <c r="W1194" s="23"/>
      <c r="X1194" s="23"/>
      <c r="Y1194" s="23"/>
      <c r="Z1194" s="23"/>
      <c r="AA1194" s="23"/>
      <c r="AB1194" s="23"/>
      <c r="AC1194" s="23"/>
      <c r="AD1194" s="23"/>
      <c r="AE1194" s="23"/>
      <c r="AF1194" s="23"/>
      <c r="AG1194" s="23"/>
      <c r="AH1194" s="23"/>
      <c r="AI1194" s="23"/>
      <c r="AJ1194" s="23"/>
      <c r="AK1194" s="23"/>
      <c r="AL1194" s="23"/>
      <c r="AM1194" s="23"/>
      <c r="AN1194" s="23"/>
      <c r="AO1194" s="23"/>
      <c r="AP1194" s="23"/>
      <c r="AQ1194" s="23"/>
      <c r="AR1194" s="23"/>
      <c r="AS1194" s="23"/>
      <c r="AT1194" s="23"/>
      <c r="AU1194" s="23"/>
      <c r="AV1194" s="23"/>
      <c r="AW1194" s="23"/>
      <c r="AX1194" s="23"/>
      <c r="AY1194" s="23"/>
      <c r="AZ1194" s="23"/>
      <c r="BA1194" s="23"/>
      <c r="BB1194" s="23"/>
      <c r="BC1194" s="23"/>
      <c r="BD1194" s="23"/>
      <c r="BE1194" s="23"/>
      <c r="BF1194" s="23"/>
      <c r="BG1194" s="23"/>
      <c r="BH1194" s="23"/>
    </row>
    <row r="1195" spans="1:60" s="2" customFormat="1" x14ac:dyDescent="0.25">
      <c r="A1195" s="3" t="s">
        <v>568</v>
      </c>
      <c r="B1195" s="4" t="s">
        <v>4012</v>
      </c>
      <c r="C1195" s="2" t="s">
        <v>4019</v>
      </c>
      <c r="D1195" s="2" t="s">
        <v>458</v>
      </c>
      <c r="E1195" s="2">
        <v>3</v>
      </c>
      <c r="F1195" s="32">
        <v>735</v>
      </c>
      <c r="G1195" s="17">
        <v>6</v>
      </c>
      <c r="H1195" s="41">
        <f>0.45*F1195</f>
        <v>330.75</v>
      </c>
      <c r="I1195" s="34">
        <f>F1195*G1195*0.91</f>
        <v>4013.1000000000004</v>
      </c>
      <c r="J1195"/>
    </row>
    <row r="1196" spans="1:60" s="23" customFormat="1" x14ac:dyDescent="0.25">
      <c r="A1196" s="3" t="s">
        <v>568</v>
      </c>
      <c r="B1196" s="4" t="s">
        <v>4012</v>
      </c>
      <c r="C1196" s="2" t="s">
        <v>4018</v>
      </c>
      <c r="D1196" s="2" t="s">
        <v>458</v>
      </c>
      <c r="E1196" s="2">
        <v>3</v>
      </c>
      <c r="F1196" s="32">
        <v>1081</v>
      </c>
      <c r="G1196" s="17">
        <v>6</v>
      </c>
      <c r="H1196" s="41">
        <f>0.45*F1196</f>
        <v>486.45</v>
      </c>
      <c r="I1196" s="34"/>
      <c r="J1196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2"/>
      <c r="AT1196" s="2"/>
      <c r="AU1196" s="2"/>
      <c r="AV1196" s="2"/>
      <c r="AW1196" s="2"/>
      <c r="AX1196" s="2"/>
      <c r="AY1196" s="2"/>
      <c r="AZ1196" s="2"/>
      <c r="BA1196" s="2"/>
      <c r="BB1196" s="2"/>
      <c r="BC1196" s="2"/>
      <c r="BD1196" s="2"/>
      <c r="BE1196" s="2"/>
      <c r="BF1196" s="2"/>
      <c r="BG1196" s="2"/>
      <c r="BH1196" s="2"/>
    </row>
    <row r="1197" spans="1:60" s="23" customFormat="1" x14ac:dyDescent="0.25">
      <c r="A1197" s="3" t="s">
        <v>568</v>
      </c>
      <c r="B1197" s="4" t="s">
        <v>4004</v>
      </c>
      <c r="C1197" s="2" t="s">
        <v>4005</v>
      </c>
      <c r="D1197" s="2" t="s">
        <v>458</v>
      </c>
      <c r="E1197" s="2">
        <v>3</v>
      </c>
      <c r="F1197" s="32">
        <v>478</v>
      </c>
      <c r="G1197" s="17">
        <v>6</v>
      </c>
      <c r="H1197" s="41">
        <f>0.45*F1197</f>
        <v>215.1</v>
      </c>
      <c r="I1197" s="34"/>
      <c r="J1197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2"/>
      <c r="AT1197" s="2"/>
      <c r="AU1197" s="2"/>
      <c r="AV1197" s="2"/>
      <c r="AW1197" s="2"/>
      <c r="AX1197" s="2"/>
      <c r="AY1197" s="2"/>
      <c r="AZ1197" s="2"/>
      <c r="BA1197" s="2"/>
      <c r="BB1197" s="2"/>
      <c r="BC1197" s="2"/>
      <c r="BD1197" s="2"/>
      <c r="BE1197" s="2"/>
      <c r="BF1197" s="2"/>
      <c r="BG1197" s="2"/>
      <c r="BH1197" s="2"/>
    </row>
    <row r="1198" spans="1:60" s="2" customFormat="1" x14ac:dyDescent="0.25">
      <c r="A1198" s="3" t="s">
        <v>568</v>
      </c>
      <c r="B1198" s="4" t="s">
        <v>2365</v>
      </c>
      <c r="C1198" s="2" t="s">
        <v>2366</v>
      </c>
      <c r="D1198" s="2" t="s">
        <v>458</v>
      </c>
      <c r="E1198" s="2">
        <v>5</v>
      </c>
      <c r="F1198" s="32">
        <v>244</v>
      </c>
      <c r="G1198" s="17">
        <v>12.04</v>
      </c>
      <c r="H1198" s="41">
        <f>0.88*F1198</f>
        <v>214.72</v>
      </c>
      <c r="I1198" s="34">
        <f t="shared" ref="I1198:I1210" si="73">F1198*G1198*0.91</f>
        <v>2673.3615999999997</v>
      </c>
      <c r="J1198" s="23"/>
    </row>
    <row r="1199" spans="1:60" s="23" customFormat="1" x14ac:dyDescent="0.25">
      <c r="A1199" s="3" t="s">
        <v>568</v>
      </c>
      <c r="B1199" s="4" t="s">
        <v>277</v>
      </c>
      <c r="C1199" s="2" t="s">
        <v>278</v>
      </c>
      <c r="D1199" s="2" t="s">
        <v>458</v>
      </c>
      <c r="E1199" s="2">
        <v>5</v>
      </c>
      <c r="F1199" s="32">
        <v>1</v>
      </c>
      <c r="G1199" s="17">
        <v>12.04</v>
      </c>
      <c r="H1199" s="41">
        <f>2.5*F1199</f>
        <v>2.5</v>
      </c>
      <c r="I1199" s="34">
        <f t="shared" si="73"/>
        <v>10.9564</v>
      </c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2"/>
      <c r="AT1199" s="2"/>
      <c r="AU1199" s="2"/>
      <c r="AV1199" s="2"/>
      <c r="AW1199" s="2"/>
      <c r="AX1199" s="2"/>
      <c r="AY1199" s="2"/>
      <c r="AZ1199" s="2"/>
      <c r="BA1199" s="2"/>
      <c r="BB1199" s="2"/>
      <c r="BC1199" s="2"/>
      <c r="BD1199" s="2"/>
      <c r="BE1199" s="2"/>
      <c r="BF1199" s="2"/>
      <c r="BG1199" s="2"/>
      <c r="BH1199" s="2"/>
    </row>
    <row r="1200" spans="1:60" s="5" customFormat="1" x14ac:dyDescent="0.25">
      <c r="A1200" s="3" t="s">
        <v>568</v>
      </c>
      <c r="B1200" s="4" t="s">
        <v>1357</v>
      </c>
      <c r="C1200" s="2" t="s">
        <v>293</v>
      </c>
      <c r="D1200" s="2" t="s">
        <v>458</v>
      </c>
      <c r="E1200" s="2">
        <v>2</v>
      </c>
      <c r="F1200" s="32">
        <v>6</v>
      </c>
      <c r="G1200" s="17">
        <v>12.5</v>
      </c>
      <c r="H1200" s="41">
        <f>2*F1200</f>
        <v>12</v>
      </c>
      <c r="I1200" s="34">
        <f t="shared" si="73"/>
        <v>68.25</v>
      </c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2"/>
      <c r="AT1200" s="2"/>
      <c r="AU1200" s="2"/>
      <c r="AV1200" s="2"/>
      <c r="AW1200" s="2"/>
      <c r="AX1200" s="2"/>
      <c r="AY1200" s="2"/>
      <c r="AZ1200" s="2"/>
      <c r="BA1200" s="2"/>
      <c r="BB1200" s="2"/>
      <c r="BC1200" s="2"/>
      <c r="BD1200" s="2"/>
      <c r="BE1200" s="2"/>
      <c r="BF1200" s="2"/>
      <c r="BG1200" s="2"/>
      <c r="BH1200" s="2"/>
    </row>
    <row r="1201" spans="1:60" s="5" customFormat="1" x14ac:dyDescent="0.25">
      <c r="A1201" s="3" t="s">
        <v>568</v>
      </c>
      <c r="B1201" s="4" t="s">
        <v>4016</v>
      </c>
      <c r="C1201" s="2" t="s">
        <v>4017</v>
      </c>
      <c r="D1201" s="2" t="s">
        <v>458</v>
      </c>
      <c r="E1201" s="2">
        <v>3</v>
      </c>
      <c r="F1201" s="32">
        <v>381</v>
      </c>
      <c r="G1201" s="17">
        <v>6</v>
      </c>
      <c r="H1201" s="41">
        <f>0.45*F1201</f>
        <v>171.45000000000002</v>
      </c>
      <c r="I1201" s="34">
        <f t="shared" si="73"/>
        <v>2080.2600000000002</v>
      </c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2"/>
      <c r="AT1201" s="2"/>
      <c r="AU1201" s="2"/>
      <c r="AV1201" s="2"/>
      <c r="AW1201" s="2"/>
      <c r="AX1201" s="2"/>
      <c r="AY1201" s="2"/>
      <c r="AZ1201" s="2"/>
      <c r="BA1201" s="2"/>
      <c r="BB1201" s="2"/>
      <c r="BC1201" s="2"/>
      <c r="BD1201" s="2"/>
      <c r="BE1201" s="2"/>
      <c r="BF1201" s="2"/>
      <c r="BG1201" s="2"/>
      <c r="BH1201" s="2"/>
    </row>
    <row r="1202" spans="1:60" s="5" customFormat="1" x14ac:dyDescent="0.25">
      <c r="A1202" s="3" t="s">
        <v>568</v>
      </c>
      <c r="B1202" s="4" t="s">
        <v>4002</v>
      </c>
      <c r="C1202" s="2" t="s">
        <v>4003</v>
      </c>
      <c r="D1202" s="2" t="s">
        <v>458</v>
      </c>
      <c r="E1202" s="2">
        <v>3</v>
      </c>
      <c r="F1202" s="32">
        <v>376</v>
      </c>
      <c r="G1202" s="17">
        <v>6</v>
      </c>
      <c r="H1202" s="41">
        <f>0.45*F1202</f>
        <v>169.20000000000002</v>
      </c>
      <c r="I1202" s="34">
        <f t="shared" si="73"/>
        <v>2052.96</v>
      </c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2"/>
      <c r="AT1202" s="2"/>
      <c r="AU1202" s="2"/>
      <c r="AV1202" s="2"/>
      <c r="AW1202" s="2"/>
      <c r="AX1202" s="2"/>
      <c r="AY1202" s="2"/>
      <c r="AZ1202" s="2"/>
      <c r="BA1202" s="2"/>
      <c r="BB1202" s="2"/>
      <c r="BC1202" s="2"/>
      <c r="BD1202" s="2"/>
      <c r="BE1202" s="2"/>
      <c r="BF1202" s="2"/>
      <c r="BG1202" s="2"/>
      <c r="BH1202" s="2"/>
    </row>
    <row r="1203" spans="1:60" s="2" customFormat="1" x14ac:dyDescent="0.25">
      <c r="A1203" s="3" t="s">
        <v>568</v>
      </c>
      <c r="B1203" s="4" t="s">
        <v>4080</v>
      </c>
      <c r="C1203" s="2" t="s">
        <v>4079</v>
      </c>
      <c r="D1203" s="2" t="s">
        <v>458</v>
      </c>
      <c r="E1203" s="2">
        <v>5</v>
      </c>
      <c r="F1203" s="32">
        <v>1</v>
      </c>
      <c r="G1203" s="17">
        <v>12</v>
      </c>
      <c r="H1203" s="41"/>
      <c r="I1203" s="34">
        <f t="shared" si="73"/>
        <v>10.92</v>
      </c>
    </row>
    <row r="1204" spans="1:60" s="2" customFormat="1" x14ac:dyDescent="0.25">
      <c r="A1204" s="3" t="s">
        <v>568</v>
      </c>
      <c r="B1204" s="4" t="s">
        <v>380</v>
      </c>
      <c r="C1204" s="2" t="s">
        <v>299</v>
      </c>
      <c r="D1204" s="2" t="s">
        <v>458</v>
      </c>
      <c r="E1204" s="2">
        <v>5</v>
      </c>
      <c r="F1204" s="32">
        <v>2</v>
      </c>
      <c r="G1204" s="17">
        <v>12</v>
      </c>
      <c r="H1204" s="41">
        <f>1.5*F1204</f>
        <v>3</v>
      </c>
      <c r="I1204" s="34">
        <f t="shared" si="73"/>
        <v>21.84</v>
      </c>
      <c r="J1204"/>
    </row>
    <row r="1205" spans="1:60" s="2" customFormat="1" x14ac:dyDescent="0.25">
      <c r="A1205" s="3" t="s">
        <v>568</v>
      </c>
      <c r="B1205" s="4" t="s">
        <v>280</v>
      </c>
      <c r="C1205" s="2" t="s">
        <v>281</v>
      </c>
      <c r="D1205" s="2" t="s">
        <v>458</v>
      </c>
      <c r="E1205" s="2">
        <v>5</v>
      </c>
      <c r="F1205" s="32">
        <v>1</v>
      </c>
      <c r="G1205" s="17">
        <v>12</v>
      </c>
      <c r="H1205" s="41">
        <f>2*F1205</f>
        <v>2</v>
      </c>
      <c r="I1205" s="34">
        <f t="shared" si="73"/>
        <v>10.92</v>
      </c>
      <c r="J1205" s="23"/>
    </row>
    <row r="1206" spans="1:60" s="2" customFormat="1" x14ac:dyDescent="0.25">
      <c r="A1206" s="3" t="s">
        <v>568</v>
      </c>
      <c r="B1206" s="4" t="s">
        <v>4072</v>
      </c>
      <c r="C1206" s="2" t="s">
        <v>4071</v>
      </c>
      <c r="D1206" s="2" t="s">
        <v>458</v>
      </c>
      <c r="E1206" s="2">
        <v>5</v>
      </c>
      <c r="F1206" s="32">
        <v>1</v>
      </c>
      <c r="G1206" s="17">
        <v>12</v>
      </c>
      <c r="H1206" s="41"/>
      <c r="I1206" s="34">
        <f t="shared" si="73"/>
        <v>10.92</v>
      </c>
      <c r="J1206" s="23"/>
    </row>
    <row r="1207" spans="1:60" s="2" customFormat="1" x14ac:dyDescent="0.25">
      <c r="A1207" s="3" t="s">
        <v>568</v>
      </c>
      <c r="B1207" s="4" t="s">
        <v>1356</v>
      </c>
      <c r="C1207" s="2" t="s">
        <v>294</v>
      </c>
      <c r="D1207" s="2" t="s">
        <v>458</v>
      </c>
      <c r="E1207" s="2">
        <v>2</v>
      </c>
      <c r="F1207" s="32">
        <v>5</v>
      </c>
      <c r="G1207" s="17">
        <v>12.5</v>
      </c>
      <c r="H1207" s="41">
        <f>2*F1207</f>
        <v>10</v>
      </c>
      <c r="I1207" s="34">
        <f t="shared" si="73"/>
        <v>56.875</v>
      </c>
      <c r="J1207" s="5"/>
    </row>
    <row r="1208" spans="1:60" s="2" customFormat="1" x14ac:dyDescent="0.25">
      <c r="A1208" s="3" t="s">
        <v>568</v>
      </c>
      <c r="B1208" s="4" t="s">
        <v>4053</v>
      </c>
      <c r="C1208" s="2" t="s">
        <v>4054</v>
      </c>
      <c r="D1208" s="2" t="s">
        <v>458</v>
      </c>
      <c r="E1208" s="2">
        <v>5</v>
      </c>
      <c r="F1208" s="32">
        <v>2</v>
      </c>
      <c r="G1208" s="17">
        <v>12</v>
      </c>
      <c r="H1208" s="41"/>
      <c r="I1208" s="34">
        <f t="shared" si="73"/>
        <v>21.84</v>
      </c>
      <c r="J1208" s="5"/>
    </row>
    <row r="1209" spans="1:60" s="2" customFormat="1" x14ac:dyDescent="0.25">
      <c r="A1209" s="3" t="s">
        <v>568</v>
      </c>
      <c r="B1209" s="4" t="s">
        <v>4006</v>
      </c>
      <c r="C1209" s="2" t="s">
        <v>4007</v>
      </c>
      <c r="D1209" s="2" t="s">
        <v>458</v>
      </c>
      <c r="E1209" s="2">
        <v>3</v>
      </c>
      <c r="F1209" s="32">
        <v>1116</v>
      </c>
      <c r="G1209" s="17">
        <v>6</v>
      </c>
      <c r="H1209" s="41">
        <f>0.45*F1209</f>
        <v>502.2</v>
      </c>
      <c r="I1209" s="34">
        <f t="shared" si="73"/>
        <v>6093.3600000000006</v>
      </c>
    </row>
    <row r="1210" spans="1:60" s="2" customFormat="1" x14ac:dyDescent="0.25">
      <c r="A1210" s="3" t="s">
        <v>568</v>
      </c>
      <c r="B1210" s="4" t="s">
        <v>4009</v>
      </c>
      <c r="C1210" s="2" t="s">
        <v>4008</v>
      </c>
      <c r="D1210" s="2" t="s">
        <v>458</v>
      </c>
      <c r="E1210" s="2">
        <v>3</v>
      </c>
      <c r="F1210" s="32">
        <v>322</v>
      </c>
      <c r="G1210" s="17">
        <v>6</v>
      </c>
      <c r="H1210" s="41">
        <f>0.45*F1210</f>
        <v>144.9</v>
      </c>
      <c r="I1210" s="34">
        <f t="shared" si="73"/>
        <v>1758.1200000000001</v>
      </c>
    </row>
    <row r="1211" spans="1:60" s="2" customFormat="1" x14ac:dyDescent="0.25">
      <c r="A1211" s="3" t="s">
        <v>568</v>
      </c>
      <c r="B1211" s="4" t="s">
        <v>4010</v>
      </c>
      <c r="C1211" s="2" t="s">
        <v>4011</v>
      </c>
      <c r="D1211" s="2" t="s">
        <v>458</v>
      </c>
      <c r="E1211" s="2">
        <v>3</v>
      </c>
      <c r="F1211" s="32">
        <v>422</v>
      </c>
      <c r="G1211" s="17">
        <v>6</v>
      </c>
      <c r="H1211" s="41">
        <f>0.45*F1211</f>
        <v>189.9</v>
      </c>
      <c r="I1211" s="41">
        <f>(G1211*1.5)/1.055</f>
        <v>8.5308056872037916</v>
      </c>
      <c r="J1211" s="73">
        <f>(H1211*1.5)/1.055</f>
        <v>270.00000000000006</v>
      </c>
    </row>
    <row r="1212" spans="1:60" s="2" customFormat="1" x14ac:dyDescent="0.25">
      <c r="A1212" s="3" t="s">
        <v>568</v>
      </c>
      <c r="B1212" s="4" t="s">
        <v>4074</v>
      </c>
      <c r="C1212" s="2" t="s">
        <v>4073</v>
      </c>
      <c r="D1212" s="2" t="s">
        <v>458</v>
      </c>
      <c r="E1212" s="2">
        <v>5</v>
      </c>
      <c r="F1212" s="32">
        <v>1</v>
      </c>
      <c r="G1212" s="17">
        <v>12</v>
      </c>
      <c r="H1212" s="41"/>
      <c r="I1212" s="36">
        <f t="shared" ref="I1212:I1218" si="74">F1212*G1212*0.91</f>
        <v>10.92</v>
      </c>
      <c r="J1212" s="5"/>
      <c r="K1212" s="5"/>
    </row>
    <row r="1213" spans="1:60" s="2" customFormat="1" x14ac:dyDescent="0.25">
      <c r="A1213" s="3" t="s">
        <v>568</v>
      </c>
      <c r="B1213" s="4" t="s">
        <v>4048</v>
      </c>
      <c r="C1213" s="2" t="s">
        <v>4047</v>
      </c>
      <c r="D1213" s="2" t="s">
        <v>458</v>
      </c>
      <c r="E1213" s="2">
        <v>5</v>
      </c>
      <c r="F1213" s="32">
        <v>2</v>
      </c>
      <c r="G1213" s="17">
        <v>12</v>
      </c>
      <c r="H1213" s="41"/>
      <c r="I1213" s="34">
        <f t="shared" si="74"/>
        <v>21.84</v>
      </c>
    </row>
    <row r="1214" spans="1:60" s="2" customFormat="1" x14ac:dyDescent="0.25">
      <c r="A1214" s="3" t="s">
        <v>568</v>
      </c>
      <c r="B1214" s="4" t="s">
        <v>2350</v>
      </c>
      <c r="C1214" s="2" t="s">
        <v>2351</v>
      </c>
      <c r="D1214" s="2" t="s">
        <v>458</v>
      </c>
      <c r="E1214" s="2">
        <v>7</v>
      </c>
      <c r="F1214" s="32">
        <v>56</v>
      </c>
      <c r="G1214" s="17">
        <v>12.5</v>
      </c>
      <c r="H1214" s="41">
        <f>0.88*F1214</f>
        <v>49.28</v>
      </c>
      <c r="I1214" s="34">
        <f t="shared" si="74"/>
        <v>637</v>
      </c>
    </row>
    <row r="1215" spans="1:60" s="2" customFormat="1" x14ac:dyDescent="0.25">
      <c r="A1215" s="3" t="s">
        <v>568</v>
      </c>
      <c r="B1215" s="4" t="s">
        <v>2355</v>
      </c>
      <c r="C1215" s="2" t="s">
        <v>2356</v>
      </c>
      <c r="D1215" s="2" t="s">
        <v>458</v>
      </c>
      <c r="E1215" s="2">
        <v>5</v>
      </c>
      <c r="F1215" s="32">
        <v>379</v>
      </c>
      <c r="G1215" s="17">
        <v>12.5</v>
      </c>
      <c r="H1215" s="41">
        <f>0.88*F1215</f>
        <v>333.52</v>
      </c>
      <c r="I1215" s="34">
        <f t="shared" si="74"/>
        <v>4311.125</v>
      </c>
    </row>
    <row r="1216" spans="1:60" s="2" customFormat="1" x14ac:dyDescent="0.25">
      <c r="A1216" s="3" t="s">
        <v>568</v>
      </c>
      <c r="B1216" s="4" t="s">
        <v>4040</v>
      </c>
      <c r="C1216" s="2" t="s">
        <v>4039</v>
      </c>
      <c r="D1216" s="2" t="s">
        <v>458</v>
      </c>
      <c r="E1216" s="2">
        <v>5</v>
      </c>
      <c r="F1216" s="32">
        <v>2</v>
      </c>
      <c r="G1216" s="17">
        <v>12</v>
      </c>
      <c r="H1216" s="41"/>
      <c r="I1216" s="34">
        <f t="shared" si="74"/>
        <v>21.84</v>
      </c>
    </row>
    <row r="1217" spans="1:60" s="2" customFormat="1" x14ac:dyDescent="0.25">
      <c r="A1217" s="3" t="s">
        <v>568</v>
      </c>
      <c r="B1217" s="4" t="s">
        <v>4056</v>
      </c>
      <c r="C1217" s="2" t="s">
        <v>4055</v>
      </c>
      <c r="D1217" s="2" t="s">
        <v>458</v>
      </c>
      <c r="E1217" s="2">
        <v>5</v>
      </c>
      <c r="F1217" s="32">
        <v>2</v>
      </c>
      <c r="G1217" s="17">
        <v>12</v>
      </c>
      <c r="H1217" s="41"/>
      <c r="I1217" s="34">
        <f t="shared" si="74"/>
        <v>21.84</v>
      </c>
    </row>
    <row r="1218" spans="1:60" s="2" customFormat="1" x14ac:dyDescent="0.25">
      <c r="A1218" s="3" t="s">
        <v>568</v>
      </c>
      <c r="B1218" s="4" t="s">
        <v>3335</v>
      </c>
      <c r="C1218" s="2" t="s">
        <v>3334</v>
      </c>
      <c r="D1218" s="2" t="s">
        <v>458</v>
      </c>
      <c r="E1218" s="2">
        <v>3</v>
      </c>
      <c r="F1218" s="32">
        <v>133</v>
      </c>
      <c r="G1218" s="17">
        <v>11</v>
      </c>
      <c r="H1218" s="41">
        <f>0.85*F1218</f>
        <v>113.05</v>
      </c>
      <c r="I1218" s="34">
        <f t="shared" si="74"/>
        <v>1331.3300000000002</v>
      </c>
    </row>
    <row r="1219" spans="1:60" s="2" customFormat="1" x14ac:dyDescent="0.25">
      <c r="A1219" s="1"/>
      <c r="B1219" s="46" t="s">
        <v>3335</v>
      </c>
      <c r="C1219"/>
      <c r="D1219"/>
      <c r="E1219"/>
      <c r="F1219" s="34"/>
      <c r="G1219" s="10"/>
      <c r="H1219" s="43"/>
      <c r="I1219" s="34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  <c r="AR1219"/>
      <c r="AS1219"/>
      <c r="AT1219"/>
      <c r="AU1219"/>
      <c r="AV1219"/>
      <c r="AW1219"/>
      <c r="AX1219"/>
      <c r="AY1219"/>
      <c r="AZ1219"/>
      <c r="BA1219"/>
      <c r="BB1219"/>
      <c r="BC1219"/>
      <c r="BD1219"/>
      <c r="BE1219"/>
      <c r="BF1219"/>
      <c r="BG1219"/>
      <c r="BH1219"/>
    </row>
    <row r="1220" spans="1:60" s="2" customFormat="1" x14ac:dyDescent="0.25">
      <c r="A1220" s="3" t="s">
        <v>568</v>
      </c>
      <c r="B1220" s="4" t="s">
        <v>4038</v>
      </c>
      <c r="C1220" s="2" t="s">
        <v>4037</v>
      </c>
      <c r="D1220" s="2" t="s">
        <v>458</v>
      </c>
      <c r="E1220" s="2">
        <v>5</v>
      </c>
      <c r="F1220" s="32">
        <v>2</v>
      </c>
      <c r="G1220" s="17">
        <v>12</v>
      </c>
      <c r="H1220" s="41"/>
      <c r="I1220" s="34">
        <f t="shared" ref="I1220:I1243" si="75">F1220*G1220*0.91</f>
        <v>21.84</v>
      </c>
      <c r="J1220"/>
    </row>
    <row r="1221" spans="1:60" s="2" customFormat="1" x14ac:dyDescent="0.25">
      <c r="A1221" s="3" t="s">
        <v>568</v>
      </c>
      <c r="B1221" s="4" t="s">
        <v>4068</v>
      </c>
      <c r="C1221" s="2" t="s">
        <v>4067</v>
      </c>
      <c r="D1221" s="2" t="s">
        <v>458</v>
      </c>
      <c r="E1221" s="2">
        <v>5</v>
      </c>
      <c r="F1221" s="32">
        <v>2</v>
      </c>
      <c r="G1221" s="17">
        <v>12</v>
      </c>
      <c r="H1221" s="41"/>
      <c r="I1221" s="34">
        <f t="shared" si="75"/>
        <v>21.84</v>
      </c>
      <c r="J1221" s="5"/>
    </row>
    <row r="1222" spans="1:60" s="2" customFormat="1" x14ac:dyDescent="0.25">
      <c r="A1222" s="3" t="s">
        <v>568</v>
      </c>
      <c r="B1222" s="4" t="s">
        <v>4052</v>
      </c>
      <c r="C1222" s="2" t="s">
        <v>4051</v>
      </c>
      <c r="D1222" s="2" t="s">
        <v>458</v>
      </c>
      <c r="E1222" s="2">
        <v>5</v>
      </c>
      <c r="F1222" s="32">
        <v>2</v>
      </c>
      <c r="G1222" s="17">
        <v>12</v>
      </c>
      <c r="H1222" s="41"/>
      <c r="I1222" s="34">
        <f t="shared" si="75"/>
        <v>21.84</v>
      </c>
      <c r="J1222" s="5"/>
    </row>
    <row r="1223" spans="1:60" s="2" customFormat="1" x14ac:dyDescent="0.25">
      <c r="A1223" s="3" t="s">
        <v>568</v>
      </c>
      <c r="B1223" s="4" t="s">
        <v>4076</v>
      </c>
      <c r="C1223" s="2" t="s">
        <v>4075</v>
      </c>
      <c r="D1223" s="2" t="s">
        <v>458</v>
      </c>
      <c r="E1223" s="2">
        <v>5</v>
      </c>
      <c r="F1223" s="32">
        <v>1</v>
      </c>
      <c r="G1223" s="17">
        <v>12</v>
      </c>
      <c r="H1223" s="41"/>
      <c r="I1223" s="34">
        <f t="shared" si="75"/>
        <v>10.92</v>
      </c>
      <c r="J1223" s="23"/>
    </row>
    <row r="1224" spans="1:60" s="2" customFormat="1" x14ac:dyDescent="0.25">
      <c r="A1224" s="3" t="s">
        <v>568</v>
      </c>
      <c r="B1224" s="4" t="s">
        <v>4082</v>
      </c>
      <c r="C1224" s="2" t="s">
        <v>4081</v>
      </c>
      <c r="D1224" s="2" t="s">
        <v>458</v>
      </c>
      <c r="E1224" s="2">
        <v>5</v>
      </c>
      <c r="F1224" s="32">
        <v>1</v>
      </c>
      <c r="G1224" s="17">
        <v>12</v>
      </c>
      <c r="H1224" s="41"/>
      <c r="I1224" s="34">
        <f t="shared" si="75"/>
        <v>10.92</v>
      </c>
    </row>
    <row r="1225" spans="1:60" s="2" customFormat="1" x14ac:dyDescent="0.25">
      <c r="A1225" s="3" t="s">
        <v>568</v>
      </c>
      <c r="B1225" s="4" t="s">
        <v>4032</v>
      </c>
      <c r="C1225" s="2" t="s">
        <v>4031</v>
      </c>
      <c r="D1225" s="2" t="s">
        <v>458</v>
      </c>
      <c r="E1225" s="2">
        <v>5</v>
      </c>
      <c r="F1225" s="32">
        <v>2</v>
      </c>
      <c r="G1225" s="17">
        <v>12</v>
      </c>
      <c r="H1225" s="41"/>
      <c r="I1225" s="34">
        <f t="shared" si="75"/>
        <v>21.84</v>
      </c>
    </row>
    <row r="1226" spans="1:60" s="2" customFormat="1" x14ac:dyDescent="0.25">
      <c r="A1226" s="3" t="s">
        <v>568</v>
      </c>
      <c r="B1226" s="4" t="s">
        <v>3752</v>
      </c>
      <c r="C1226" s="2" t="s">
        <v>3751</v>
      </c>
      <c r="D1226" s="2" t="s">
        <v>458</v>
      </c>
      <c r="E1226" s="2">
        <v>3</v>
      </c>
      <c r="F1226" s="32">
        <v>1</v>
      </c>
      <c r="G1226" s="17">
        <v>12</v>
      </c>
      <c r="H1226" s="41">
        <f>0.88*F1226</f>
        <v>0.88</v>
      </c>
      <c r="I1226" s="34">
        <f t="shared" si="75"/>
        <v>10.92</v>
      </c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5"/>
      <c r="Z1226" s="5"/>
      <c r="AA1226" s="5"/>
      <c r="AB1226" s="5"/>
      <c r="AC1226" s="5"/>
      <c r="AD1226" s="5"/>
      <c r="AE1226" s="5"/>
      <c r="AF1226" s="5"/>
      <c r="AG1226" s="5"/>
      <c r="AH1226" s="5"/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</row>
    <row r="1227" spans="1:60" s="2" customFormat="1" x14ac:dyDescent="0.25">
      <c r="A1227" s="3" t="s">
        <v>568</v>
      </c>
      <c r="B1227" s="4" t="s">
        <v>4050</v>
      </c>
      <c r="C1227" s="2" t="s">
        <v>4049</v>
      </c>
      <c r="D1227" s="2" t="s">
        <v>458</v>
      </c>
      <c r="E1227" s="2">
        <v>5</v>
      </c>
      <c r="F1227" s="32">
        <v>1</v>
      </c>
      <c r="G1227" s="17">
        <v>12</v>
      </c>
      <c r="H1227" s="41"/>
      <c r="I1227" s="34">
        <f t="shared" si="75"/>
        <v>10.92</v>
      </c>
    </row>
    <row r="1228" spans="1:60" s="2" customFormat="1" x14ac:dyDescent="0.25">
      <c r="A1228" s="3" t="s">
        <v>568</v>
      </c>
      <c r="B1228" s="4" t="s">
        <v>4027</v>
      </c>
      <c r="C1228" s="2" t="s">
        <v>4028</v>
      </c>
      <c r="D1228" s="2" t="s">
        <v>458</v>
      </c>
      <c r="E1228" s="2">
        <v>5</v>
      </c>
      <c r="F1228" s="32">
        <v>2</v>
      </c>
      <c r="G1228" s="17">
        <v>12</v>
      </c>
      <c r="H1228" s="41"/>
      <c r="I1228" s="34">
        <f t="shared" si="75"/>
        <v>21.84</v>
      </c>
      <c r="J1228"/>
    </row>
    <row r="1229" spans="1:60" s="2" customFormat="1" x14ac:dyDescent="0.25">
      <c r="A1229" s="3" t="s">
        <v>568</v>
      </c>
      <c r="B1229" s="4" t="s">
        <v>4025</v>
      </c>
      <c r="C1229" s="2" t="s">
        <v>4026</v>
      </c>
      <c r="D1229" s="2" t="s">
        <v>458</v>
      </c>
      <c r="E1229" s="2">
        <v>5</v>
      </c>
      <c r="F1229" s="32">
        <v>2</v>
      </c>
      <c r="G1229" s="17">
        <v>12</v>
      </c>
      <c r="H1229" s="41"/>
      <c r="I1229" s="34">
        <f t="shared" si="75"/>
        <v>21.84</v>
      </c>
      <c r="J1229"/>
    </row>
    <row r="1230" spans="1:60" s="2" customFormat="1" x14ac:dyDescent="0.25">
      <c r="A1230" s="3" t="s">
        <v>568</v>
      </c>
      <c r="B1230" s="4" t="s">
        <v>4030</v>
      </c>
      <c r="C1230" s="2" t="s">
        <v>4029</v>
      </c>
      <c r="D1230" s="2" t="s">
        <v>458</v>
      </c>
      <c r="E1230" s="2">
        <v>5</v>
      </c>
      <c r="F1230" s="32">
        <v>2</v>
      </c>
      <c r="G1230" s="17">
        <v>12</v>
      </c>
      <c r="H1230" s="41"/>
      <c r="I1230" s="34">
        <f t="shared" si="75"/>
        <v>21.84</v>
      </c>
    </row>
    <row r="1231" spans="1:60" s="2" customFormat="1" x14ac:dyDescent="0.25">
      <c r="A1231" s="3" t="s">
        <v>568</v>
      </c>
      <c r="B1231" s="4" t="s">
        <v>4046</v>
      </c>
      <c r="C1231" s="2" t="s">
        <v>4045</v>
      </c>
      <c r="D1231" s="2" t="s">
        <v>458</v>
      </c>
      <c r="E1231" s="2">
        <v>5</v>
      </c>
      <c r="F1231" s="32">
        <v>2</v>
      </c>
      <c r="G1231" s="17">
        <v>12</v>
      </c>
      <c r="H1231" s="41"/>
      <c r="I1231" s="34">
        <f t="shared" si="75"/>
        <v>21.84</v>
      </c>
    </row>
    <row r="1232" spans="1:60" s="2" customFormat="1" x14ac:dyDescent="0.25">
      <c r="A1232" s="3" t="s">
        <v>568</v>
      </c>
      <c r="B1232" s="4" t="s">
        <v>4034</v>
      </c>
      <c r="C1232" s="2" t="s">
        <v>4033</v>
      </c>
      <c r="D1232" s="2" t="s">
        <v>458</v>
      </c>
      <c r="E1232" s="2">
        <v>5</v>
      </c>
      <c r="F1232" s="32">
        <v>2</v>
      </c>
      <c r="G1232" s="17">
        <v>12</v>
      </c>
      <c r="H1232" s="41"/>
      <c r="I1232" s="34">
        <f t="shared" si="75"/>
        <v>21.84</v>
      </c>
      <c r="J1232" s="5"/>
    </row>
    <row r="1233" spans="1:60" s="2" customFormat="1" x14ac:dyDescent="0.25">
      <c r="A1233" s="3" t="s">
        <v>1284</v>
      </c>
      <c r="B1233" s="4" t="s">
        <v>1287</v>
      </c>
      <c r="C1233" s="2" t="s">
        <v>1288</v>
      </c>
      <c r="D1233" s="2" t="s">
        <v>458</v>
      </c>
      <c r="E1233" s="2">
        <v>4</v>
      </c>
      <c r="F1233" s="32">
        <v>1</v>
      </c>
      <c r="G1233" s="17">
        <v>12.5</v>
      </c>
      <c r="H1233" s="41">
        <f t="shared" ref="H1233:H1239" si="76">(F1233*G1233*0.25)/1.055</f>
        <v>2.9620853080568721</v>
      </c>
      <c r="I1233" s="34">
        <f t="shared" si="75"/>
        <v>11.375</v>
      </c>
      <c r="J1233" s="5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/>
      <c r="AR1233"/>
      <c r="AS1233"/>
      <c r="AT1233"/>
      <c r="AU1233"/>
      <c r="AV1233"/>
      <c r="AW1233"/>
      <c r="AX1233"/>
      <c r="AY1233"/>
      <c r="AZ1233"/>
      <c r="BA1233"/>
      <c r="BB1233"/>
      <c r="BC1233"/>
      <c r="BD1233"/>
      <c r="BE1233"/>
      <c r="BF1233"/>
      <c r="BG1233"/>
      <c r="BH1233"/>
    </row>
    <row r="1234" spans="1:60" s="5" customFormat="1" x14ac:dyDescent="0.25">
      <c r="A1234" s="3" t="s">
        <v>1284</v>
      </c>
      <c r="B1234" s="4" t="s">
        <v>1291</v>
      </c>
      <c r="C1234" s="2" t="s">
        <v>1292</v>
      </c>
      <c r="D1234" s="2" t="s">
        <v>776</v>
      </c>
      <c r="E1234" s="2">
        <v>11</v>
      </c>
      <c r="F1234" s="32">
        <v>3</v>
      </c>
      <c r="G1234" s="17">
        <v>10.5</v>
      </c>
      <c r="H1234" s="41">
        <f t="shared" si="76"/>
        <v>7.4644549763033181</v>
      </c>
      <c r="I1234" s="34">
        <f t="shared" si="75"/>
        <v>28.665000000000003</v>
      </c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  <c r="AQ1234" s="2"/>
      <c r="AR1234" s="2"/>
      <c r="AS1234" s="2"/>
      <c r="AT1234" s="2"/>
      <c r="AU1234" s="2"/>
      <c r="AV1234" s="2"/>
      <c r="AW1234" s="2"/>
      <c r="AX1234" s="2"/>
      <c r="AY1234" s="2"/>
      <c r="AZ1234" s="2"/>
      <c r="BA1234" s="2"/>
      <c r="BB1234" s="2"/>
      <c r="BC1234" s="2"/>
      <c r="BD1234" s="2"/>
      <c r="BE1234" s="2"/>
      <c r="BF1234" s="2"/>
      <c r="BG1234" s="2"/>
      <c r="BH1234" s="2"/>
    </row>
    <row r="1235" spans="1:60" s="5" customFormat="1" x14ac:dyDescent="0.25">
      <c r="A1235" s="3" t="s">
        <v>1284</v>
      </c>
      <c r="B1235" s="4" t="s">
        <v>1926</v>
      </c>
      <c r="C1235" s="2" t="s">
        <v>1927</v>
      </c>
      <c r="D1235" s="2" t="s">
        <v>458</v>
      </c>
      <c r="E1235" s="2">
        <v>3</v>
      </c>
      <c r="F1235" s="32">
        <v>1</v>
      </c>
      <c r="G1235" s="17">
        <v>12</v>
      </c>
      <c r="H1235" s="41">
        <f t="shared" si="76"/>
        <v>2.8436018957345972</v>
      </c>
      <c r="I1235" s="34">
        <f t="shared" si="75"/>
        <v>10.92</v>
      </c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  <c r="AP1235"/>
      <c r="AQ1235"/>
      <c r="AR1235"/>
      <c r="AS1235"/>
      <c r="AT1235"/>
      <c r="AU1235"/>
      <c r="AV1235"/>
      <c r="AW1235"/>
      <c r="AX1235"/>
      <c r="AY1235"/>
      <c r="AZ1235"/>
      <c r="BA1235"/>
      <c r="BB1235"/>
      <c r="BC1235"/>
      <c r="BD1235"/>
      <c r="BE1235"/>
      <c r="BF1235"/>
      <c r="BG1235"/>
      <c r="BH1235"/>
    </row>
    <row r="1236" spans="1:60" s="5" customFormat="1" x14ac:dyDescent="0.25">
      <c r="A1236" s="3" t="s">
        <v>1284</v>
      </c>
      <c r="B1236" s="4" t="s">
        <v>1289</v>
      </c>
      <c r="C1236" s="2" t="s">
        <v>1290</v>
      </c>
      <c r="D1236" s="2" t="s">
        <v>458</v>
      </c>
      <c r="E1236" s="2">
        <v>3</v>
      </c>
      <c r="F1236" s="32">
        <v>1</v>
      </c>
      <c r="G1236" s="17">
        <v>10</v>
      </c>
      <c r="H1236" s="41">
        <f t="shared" si="76"/>
        <v>2.3696682464454977</v>
      </c>
      <c r="I1236" s="34">
        <f t="shared" si="75"/>
        <v>9.1</v>
      </c>
      <c r="J1236" s="2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Q1236"/>
      <c r="AR1236"/>
      <c r="AS1236"/>
      <c r="AT1236"/>
      <c r="AU1236"/>
      <c r="AV1236"/>
      <c r="AW1236"/>
      <c r="AX1236"/>
      <c r="AY1236"/>
      <c r="AZ1236"/>
      <c r="BA1236"/>
      <c r="BB1236"/>
      <c r="BC1236"/>
      <c r="BD1236"/>
      <c r="BE1236"/>
      <c r="BF1236"/>
      <c r="BG1236"/>
      <c r="BH1236"/>
    </row>
    <row r="1237" spans="1:60" s="2" customFormat="1" x14ac:dyDescent="0.25">
      <c r="A1237" s="3" t="s">
        <v>1284</v>
      </c>
      <c r="B1237" s="4" t="s">
        <v>181</v>
      </c>
      <c r="C1237" s="2" t="s">
        <v>182</v>
      </c>
      <c r="D1237" s="2" t="s">
        <v>458</v>
      </c>
      <c r="E1237" s="2">
        <v>6</v>
      </c>
      <c r="F1237" s="32">
        <v>1</v>
      </c>
      <c r="G1237" s="17">
        <v>6</v>
      </c>
      <c r="H1237" s="41">
        <f t="shared" si="76"/>
        <v>1.4218009478672986</v>
      </c>
      <c r="I1237" s="34">
        <f t="shared" si="75"/>
        <v>5.46</v>
      </c>
      <c r="J1237" s="5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Q1237"/>
      <c r="AR1237"/>
      <c r="AS1237"/>
      <c r="AT1237"/>
      <c r="AU1237"/>
      <c r="AV1237"/>
      <c r="AW1237"/>
      <c r="AX1237"/>
      <c r="AY1237"/>
      <c r="AZ1237"/>
      <c r="BA1237"/>
      <c r="BB1237"/>
      <c r="BC1237"/>
      <c r="BD1237"/>
      <c r="BE1237"/>
      <c r="BF1237"/>
      <c r="BG1237"/>
      <c r="BH1237"/>
    </row>
    <row r="1238" spans="1:60" s="2" customFormat="1" x14ac:dyDescent="0.25">
      <c r="A1238" s="3" t="s">
        <v>1284</v>
      </c>
      <c r="B1238" s="4" t="s">
        <v>179</v>
      </c>
      <c r="C1238" s="2" t="s">
        <v>180</v>
      </c>
      <c r="D1238" s="2" t="s">
        <v>458</v>
      </c>
      <c r="E1238" s="2">
        <v>6</v>
      </c>
      <c r="F1238" s="32">
        <v>2</v>
      </c>
      <c r="G1238" s="17">
        <v>6</v>
      </c>
      <c r="H1238" s="41">
        <f t="shared" si="76"/>
        <v>2.8436018957345972</v>
      </c>
      <c r="I1238" s="34">
        <f t="shared" si="75"/>
        <v>10.92</v>
      </c>
      <c r="J1238" s="5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/>
      <c r="AQ1238"/>
      <c r="AR1238"/>
      <c r="AS1238"/>
      <c r="AT1238"/>
      <c r="AU1238"/>
      <c r="AV1238"/>
      <c r="AW1238"/>
      <c r="AX1238"/>
      <c r="AY1238"/>
      <c r="AZ1238"/>
      <c r="BA1238"/>
      <c r="BB1238"/>
      <c r="BC1238"/>
      <c r="BD1238"/>
      <c r="BE1238"/>
      <c r="BF1238"/>
      <c r="BG1238"/>
      <c r="BH1238"/>
    </row>
    <row r="1239" spans="1:60" s="2" customFormat="1" x14ac:dyDescent="0.25">
      <c r="A1239" s="3" t="s">
        <v>1284</v>
      </c>
      <c r="B1239" s="4" t="s">
        <v>1591</v>
      </c>
      <c r="C1239" s="2" t="s">
        <v>1093</v>
      </c>
      <c r="D1239" s="2" t="s">
        <v>425</v>
      </c>
      <c r="E1239" s="2">
        <v>3</v>
      </c>
      <c r="F1239" s="32">
        <v>1</v>
      </c>
      <c r="G1239" s="17">
        <v>11</v>
      </c>
      <c r="H1239" s="41">
        <f t="shared" si="76"/>
        <v>2.6066350710900474</v>
      </c>
      <c r="I1239" s="34">
        <f t="shared" si="75"/>
        <v>10.01</v>
      </c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Q1239"/>
      <c r="AR1239"/>
      <c r="AS1239"/>
      <c r="AT1239"/>
      <c r="AU1239"/>
      <c r="AV1239"/>
      <c r="AW1239"/>
      <c r="AX1239"/>
      <c r="AY1239"/>
      <c r="AZ1239"/>
      <c r="BA1239"/>
      <c r="BB1239"/>
      <c r="BC1239"/>
      <c r="BD1239"/>
      <c r="BE1239"/>
      <c r="BF1239"/>
      <c r="BG1239"/>
      <c r="BH1239"/>
    </row>
    <row r="1240" spans="1:60" s="2" customFormat="1" x14ac:dyDescent="0.25">
      <c r="A1240" s="7" t="s">
        <v>1284</v>
      </c>
      <c r="B1240" s="8" t="s">
        <v>1285</v>
      </c>
      <c r="C1240" s="5" t="s">
        <v>1286</v>
      </c>
      <c r="D1240" s="5" t="s">
        <v>458</v>
      </c>
      <c r="E1240" s="5">
        <v>9</v>
      </c>
      <c r="F1240" s="33">
        <v>1</v>
      </c>
      <c r="G1240" s="37">
        <v>13.5</v>
      </c>
      <c r="H1240" s="42">
        <f>(F1240*G1240*0.4)/1.055</f>
        <v>5.1184834123222753</v>
      </c>
      <c r="I1240" s="34">
        <f t="shared" si="75"/>
        <v>12.285</v>
      </c>
      <c r="J1240"/>
      <c r="K1240" s="26"/>
      <c r="L1240" s="26"/>
      <c r="M1240" s="26"/>
      <c r="N1240" s="26"/>
      <c r="O1240" s="26"/>
      <c r="P1240" s="26"/>
      <c r="Q1240" s="26"/>
      <c r="R1240" s="26"/>
      <c r="S1240" s="26"/>
      <c r="T1240" s="26"/>
      <c r="U1240" s="26"/>
      <c r="V1240" s="26"/>
      <c r="W1240" s="26"/>
      <c r="X1240" s="26"/>
      <c r="Y1240" s="26"/>
      <c r="Z1240" s="26"/>
      <c r="AA1240" s="26"/>
      <c r="AB1240" s="26"/>
      <c r="AC1240" s="26"/>
      <c r="AD1240" s="26"/>
      <c r="AE1240" s="26"/>
      <c r="AF1240" s="26"/>
      <c r="AG1240" s="26"/>
      <c r="AH1240" s="26"/>
      <c r="AI1240" s="26"/>
      <c r="AJ1240" s="26"/>
      <c r="AK1240" s="26"/>
      <c r="AL1240" s="26"/>
      <c r="AM1240" s="26"/>
      <c r="AN1240" s="26"/>
      <c r="AO1240" s="26"/>
      <c r="AP1240" s="26"/>
      <c r="AQ1240" s="26"/>
      <c r="AR1240" s="26"/>
      <c r="AS1240" s="26"/>
      <c r="AT1240" s="26"/>
      <c r="AU1240" s="26"/>
      <c r="AV1240" s="26"/>
      <c r="AW1240" s="26"/>
      <c r="AX1240" s="26"/>
      <c r="AY1240" s="26"/>
      <c r="AZ1240" s="26"/>
      <c r="BA1240" s="26"/>
      <c r="BB1240" s="26"/>
      <c r="BC1240" s="26"/>
      <c r="BD1240" s="26"/>
      <c r="BE1240" s="26"/>
      <c r="BF1240" s="26"/>
      <c r="BG1240" s="26"/>
      <c r="BH1240" s="26"/>
    </row>
    <row r="1241" spans="1:60" s="2" customFormat="1" x14ac:dyDescent="0.25">
      <c r="A1241" s="3" t="s">
        <v>1284</v>
      </c>
      <c r="B1241" s="4" t="s">
        <v>1134</v>
      </c>
      <c r="C1241" s="2" t="s">
        <v>0</v>
      </c>
      <c r="D1241" s="2" t="s">
        <v>425</v>
      </c>
      <c r="E1241" s="2">
        <v>4</v>
      </c>
      <c r="F1241" s="32">
        <v>1</v>
      </c>
      <c r="G1241" s="17">
        <v>11</v>
      </c>
      <c r="H1241" s="41">
        <f>(F1241*G1241*0.25)/1.055</f>
        <v>2.6066350710900474</v>
      </c>
      <c r="I1241" s="34">
        <f t="shared" si="75"/>
        <v>10.01</v>
      </c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/>
      <c r="AR1241"/>
      <c r="AS1241"/>
      <c r="AT1241"/>
      <c r="AU1241"/>
      <c r="AV1241"/>
      <c r="AW1241"/>
      <c r="AX1241"/>
      <c r="AY1241"/>
      <c r="AZ1241"/>
      <c r="BA1241"/>
      <c r="BB1241"/>
      <c r="BC1241"/>
      <c r="BD1241"/>
      <c r="BE1241"/>
      <c r="BF1241"/>
      <c r="BG1241"/>
      <c r="BH1241"/>
    </row>
    <row r="1242" spans="1:60" s="5" customFormat="1" x14ac:dyDescent="0.25">
      <c r="A1242" s="7" t="s">
        <v>1284</v>
      </c>
      <c r="B1242" s="8" t="s">
        <v>1589</v>
      </c>
      <c r="C1242" s="5" t="s">
        <v>1590</v>
      </c>
      <c r="D1242" s="5" t="s">
        <v>458</v>
      </c>
      <c r="E1242" s="5">
        <v>8</v>
      </c>
      <c r="F1242" s="33">
        <v>1</v>
      </c>
      <c r="G1242" s="37">
        <v>13.5</v>
      </c>
      <c r="H1242" s="42">
        <f>(F1242*G1242*0.4)/1.055</f>
        <v>5.1184834123222753</v>
      </c>
      <c r="I1242" s="34">
        <f t="shared" si="75"/>
        <v>12.285</v>
      </c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2"/>
      <c r="AT1242" s="2"/>
      <c r="AU1242" s="2"/>
      <c r="AV1242" s="2"/>
      <c r="AW1242" s="2"/>
      <c r="AX1242" s="2"/>
      <c r="AY1242" s="2"/>
      <c r="AZ1242" s="2"/>
      <c r="BA1242" s="2"/>
      <c r="BB1242" s="2"/>
      <c r="BC1242" s="2"/>
      <c r="BD1242" s="2"/>
      <c r="BE1242" s="2"/>
      <c r="BF1242" s="2"/>
      <c r="BG1242" s="2"/>
      <c r="BH1242" s="2"/>
    </row>
    <row r="1243" spans="1:60" s="2" customFormat="1" x14ac:dyDescent="0.25">
      <c r="A1243" s="1" t="s">
        <v>1138</v>
      </c>
      <c r="B1243" s="6" t="s">
        <v>1147</v>
      </c>
      <c r="C1243" t="s">
        <v>3071</v>
      </c>
      <c r="D1243" t="s">
        <v>458</v>
      </c>
      <c r="E1243">
        <v>3</v>
      </c>
      <c r="F1243" s="34">
        <v>1</v>
      </c>
      <c r="G1243" s="10">
        <v>9.9499999999999993</v>
      </c>
      <c r="H1243" s="43">
        <f>(F1243*G1243*0.52)/1.055</f>
        <v>4.9042654028436017</v>
      </c>
      <c r="I1243" s="34">
        <f t="shared" si="75"/>
        <v>9.0544999999999991</v>
      </c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5"/>
      <c r="Z1243" s="5"/>
      <c r="AA1243" s="5"/>
      <c r="AB1243" s="5"/>
      <c r="AC1243" s="5"/>
      <c r="AD1243" s="5"/>
      <c r="AE1243" s="5"/>
      <c r="AF1243" s="5"/>
      <c r="AG1243" s="5"/>
      <c r="AH1243" s="5"/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</row>
    <row r="1244" spans="1:60" s="2" customFormat="1" x14ac:dyDescent="0.25">
      <c r="A1244" s="7" t="s">
        <v>1122</v>
      </c>
      <c r="B1244" s="8" t="s">
        <v>1939</v>
      </c>
      <c r="C1244" s="5" t="s">
        <v>1940</v>
      </c>
      <c r="D1244" s="5" t="s">
        <v>458</v>
      </c>
      <c r="E1244" s="5">
        <v>3</v>
      </c>
      <c r="F1244" s="33">
        <v>1</v>
      </c>
      <c r="G1244" s="37">
        <v>7.5</v>
      </c>
      <c r="H1244" s="43">
        <f>(F1244*G1244*0.52)/1.055</f>
        <v>3.6966824644549767</v>
      </c>
      <c r="I1244" s="3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/>
      <c r="AR1244"/>
      <c r="AS1244"/>
      <c r="AT1244"/>
      <c r="AU1244"/>
      <c r="AV1244"/>
      <c r="AW1244"/>
      <c r="AX1244"/>
      <c r="AY1244"/>
      <c r="AZ1244"/>
      <c r="BA1244"/>
      <c r="BB1244"/>
      <c r="BC1244"/>
      <c r="BD1244"/>
      <c r="BE1244"/>
      <c r="BF1244"/>
      <c r="BG1244"/>
      <c r="BH1244"/>
    </row>
    <row r="1245" spans="1:60" s="2" customFormat="1" x14ac:dyDescent="0.25">
      <c r="A1245" s="7" t="s">
        <v>1122</v>
      </c>
      <c r="B1245" s="8" t="s">
        <v>572</v>
      </c>
      <c r="C1245" s="5" t="s">
        <v>573</v>
      </c>
      <c r="D1245" s="5" t="s">
        <v>458</v>
      </c>
      <c r="E1245" s="5">
        <v>3</v>
      </c>
      <c r="F1245" s="33">
        <v>2</v>
      </c>
      <c r="G1245" s="37">
        <v>7.5</v>
      </c>
      <c r="H1245" s="43">
        <f>(F1245*G1245*0.52)/1.055</f>
        <v>7.3933649289099534</v>
      </c>
      <c r="I1245" s="34">
        <f>F1245*G1245*0.91</f>
        <v>13.65</v>
      </c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  <c r="AR1245"/>
      <c r="AS1245"/>
      <c r="AT1245"/>
      <c r="AU1245"/>
      <c r="AV1245"/>
      <c r="AW1245"/>
      <c r="AX1245"/>
      <c r="AY1245"/>
      <c r="AZ1245"/>
      <c r="BA1245"/>
      <c r="BB1245"/>
      <c r="BC1245"/>
      <c r="BD1245"/>
      <c r="BE1245"/>
      <c r="BF1245"/>
      <c r="BG1245"/>
      <c r="BH1245"/>
    </row>
    <row r="1246" spans="1:60" s="2" customFormat="1" ht="15.75" thickBot="1" x14ac:dyDescent="0.3">
      <c r="A1246" s="7" t="s">
        <v>1122</v>
      </c>
      <c r="B1246" s="8" t="s">
        <v>3076</v>
      </c>
      <c r="C1246" s="5" t="s">
        <v>3077</v>
      </c>
      <c r="D1246" s="5" t="s">
        <v>458</v>
      </c>
      <c r="E1246" s="5">
        <v>3</v>
      </c>
      <c r="F1246" s="75">
        <v>1</v>
      </c>
      <c r="G1246" s="37">
        <v>7.5</v>
      </c>
      <c r="H1246" s="81">
        <f>(F1246*G1246*0.52)/1.055</f>
        <v>3.6966824644549767</v>
      </c>
      <c r="I1246" s="83">
        <f>F1246*G1246*0.91</f>
        <v>6.8250000000000002</v>
      </c>
      <c r="J1246" s="5"/>
      <c r="K1246" s="26"/>
      <c r="L1246" s="26"/>
      <c r="M1246" s="26"/>
      <c r="N1246" s="26"/>
      <c r="O1246" s="26"/>
      <c r="P1246" s="26"/>
      <c r="Q1246" s="26"/>
      <c r="R1246" s="26"/>
      <c r="S1246" s="26"/>
      <c r="T1246" s="26"/>
      <c r="U1246" s="26"/>
      <c r="V1246" s="26"/>
      <c r="W1246" s="26"/>
      <c r="X1246" s="26"/>
      <c r="Y1246" s="26"/>
      <c r="Z1246" s="26"/>
      <c r="AA1246" s="26"/>
      <c r="AB1246" s="26"/>
      <c r="AC1246" s="26"/>
      <c r="AD1246" s="26"/>
      <c r="AE1246" s="26"/>
      <c r="AF1246" s="26"/>
      <c r="AG1246" s="26"/>
      <c r="AH1246" s="26"/>
      <c r="AI1246" s="26"/>
      <c r="AJ1246" s="26"/>
      <c r="AK1246" s="26"/>
      <c r="AL1246" s="26"/>
      <c r="AM1246" s="26"/>
      <c r="AN1246" s="26"/>
      <c r="AO1246" s="26"/>
      <c r="AP1246" s="26"/>
      <c r="AQ1246" s="26"/>
      <c r="AR1246" s="26"/>
      <c r="AS1246" s="26"/>
      <c r="AT1246" s="26"/>
      <c r="AU1246" s="26"/>
      <c r="AV1246" s="26"/>
      <c r="AW1246" s="26"/>
      <c r="AX1246" s="26"/>
      <c r="AY1246" s="26"/>
      <c r="AZ1246" s="26"/>
      <c r="BA1246" s="26"/>
      <c r="BB1246" s="26"/>
      <c r="BC1246" s="26"/>
      <c r="BD1246" s="26"/>
      <c r="BE1246" s="26"/>
      <c r="BF1246" s="26"/>
      <c r="BG1246" s="26"/>
      <c r="BH1246" s="26"/>
    </row>
    <row r="1247" spans="1:60" ht="15.75" thickBot="1" x14ac:dyDescent="0.3">
      <c r="B1247" s="46" t="s">
        <v>3076</v>
      </c>
      <c r="F1247" s="74"/>
      <c r="G1247" s="76"/>
      <c r="H1247" s="78"/>
      <c r="I1247" s="82"/>
    </row>
    <row r="1248" spans="1:60" x14ac:dyDescent="0.25">
      <c r="A1248" s="5" t="s">
        <v>1122</v>
      </c>
      <c r="B1248" s="8" t="s">
        <v>3074</v>
      </c>
      <c r="C1248" s="5" t="s">
        <v>3075</v>
      </c>
      <c r="D1248" s="5" t="s">
        <v>458</v>
      </c>
      <c r="E1248" s="5">
        <v>3</v>
      </c>
      <c r="F1248" s="37">
        <v>2</v>
      </c>
      <c r="G1248" s="37">
        <v>7.5</v>
      </c>
      <c r="H1248" s="11">
        <f>(F1248*G1248*0.52)/1.055</f>
        <v>7.3933649289099534</v>
      </c>
      <c r="J1248" s="2"/>
      <c r="K1248" s="5"/>
    </row>
    <row r="1249" spans="1:60" x14ac:dyDescent="0.25">
      <c r="A1249" s="5" t="s">
        <v>1122</v>
      </c>
      <c r="B1249" s="8" t="s">
        <v>1941</v>
      </c>
      <c r="C1249" s="5" t="s">
        <v>1942</v>
      </c>
      <c r="D1249" s="5" t="s">
        <v>458</v>
      </c>
      <c r="E1249" s="5">
        <v>3</v>
      </c>
      <c r="F1249" s="37">
        <v>3</v>
      </c>
      <c r="G1249" s="37">
        <v>7.5</v>
      </c>
      <c r="H1249" s="11">
        <f>(F1249*G1249*0.52)/1.055</f>
        <v>11.09004739336493</v>
      </c>
      <c r="I1249" s="10">
        <f>F1249*G1249*0.91</f>
        <v>20.475000000000001</v>
      </c>
      <c r="J1249" s="2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W1249" s="5"/>
      <c r="X1249" s="5"/>
      <c r="Y1249" s="5"/>
      <c r="Z1249" s="5"/>
      <c r="AA1249" s="5"/>
      <c r="AB1249" s="5"/>
      <c r="AC1249" s="5"/>
      <c r="AD1249" s="5"/>
      <c r="AE1249" s="5"/>
      <c r="AF1249" s="5"/>
      <c r="AG1249" s="5"/>
      <c r="AH1249" s="5"/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</row>
    <row r="1250" spans="1:60" x14ac:dyDescent="0.25">
      <c r="A1250" s="5" t="s">
        <v>1122</v>
      </c>
      <c r="B1250" s="8" t="s">
        <v>3080</v>
      </c>
      <c r="C1250" s="5" t="s">
        <v>3081</v>
      </c>
      <c r="D1250" s="5" t="s">
        <v>458</v>
      </c>
      <c r="E1250" s="5">
        <v>3</v>
      </c>
      <c r="F1250" s="37">
        <v>2</v>
      </c>
      <c r="G1250" s="37">
        <v>4.0599999999999996</v>
      </c>
      <c r="H1250" s="11">
        <f>(F1250*G1250*0.4)/1.055</f>
        <v>3.0786729857819903</v>
      </c>
      <c r="J1250" s="2"/>
    </row>
    <row r="1251" spans="1:60" x14ac:dyDescent="0.25">
      <c r="A1251" s="5" t="s">
        <v>1122</v>
      </c>
      <c r="B1251" s="8" t="s">
        <v>3078</v>
      </c>
      <c r="C1251" s="5" t="s">
        <v>3079</v>
      </c>
      <c r="D1251" s="5" t="s">
        <v>458</v>
      </c>
      <c r="E1251" s="5">
        <v>3</v>
      </c>
      <c r="F1251" s="37">
        <v>1</v>
      </c>
      <c r="G1251" s="37">
        <v>4.0599999999999996</v>
      </c>
      <c r="H1251" s="11">
        <f>(F1251*G1251*0.4)/1.055</f>
        <v>1.5393364928909952</v>
      </c>
      <c r="I1251" s="10">
        <f t="shared" ref="I1251:I1264" si="77">F1251*G1251*0.91</f>
        <v>3.6945999999999999</v>
      </c>
      <c r="J1251" s="5"/>
    </row>
    <row r="1252" spans="1:60" x14ac:dyDescent="0.25">
      <c r="A1252" s="2" t="s">
        <v>2376</v>
      </c>
      <c r="B1252" s="4" t="s">
        <v>2377</v>
      </c>
      <c r="C1252" s="2" t="s">
        <v>2378</v>
      </c>
      <c r="D1252" s="2" t="s">
        <v>458</v>
      </c>
      <c r="E1252" s="2">
        <v>3</v>
      </c>
      <c r="F1252" s="17">
        <v>1</v>
      </c>
      <c r="G1252" s="17">
        <v>12</v>
      </c>
      <c r="H1252" s="73"/>
      <c r="I1252" s="10">
        <f t="shared" si="77"/>
        <v>10.92</v>
      </c>
      <c r="J1252" s="23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  <c r="AM1252" s="2"/>
      <c r="AN1252" s="2"/>
      <c r="AO1252" s="2"/>
      <c r="AP1252" s="2"/>
      <c r="AQ1252" s="2"/>
      <c r="AR1252" s="2"/>
      <c r="AS1252" s="2"/>
      <c r="AT1252" s="2"/>
      <c r="AU1252" s="2"/>
      <c r="AV1252" s="2"/>
      <c r="AW1252" s="2"/>
      <c r="AX1252" s="2"/>
      <c r="AY1252" s="2"/>
      <c r="AZ1252" s="2"/>
      <c r="BA1252" s="2"/>
      <c r="BB1252" s="2"/>
      <c r="BC1252" s="2"/>
      <c r="BD1252" s="2"/>
      <c r="BE1252" s="2"/>
      <c r="BF1252" s="2"/>
      <c r="BG1252" s="2"/>
      <c r="BH1252" s="2"/>
    </row>
    <row r="1253" spans="1:60" x14ac:dyDescent="0.25">
      <c r="A1253" s="5" t="s">
        <v>1910</v>
      </c>
      <c r="B1253" s="8" t="s">
        <v>1914</v>
      </c>
      <c r="C1253" s="5" t="s">
        <v>1915</v>
      </c>
      <c r="D1253" s="5" t="s">
        <v>1913</v>
      </c>
      <c r="E1253" s="5">
        <v>3</v>
      </c>
      <c r="F1253" s="37">
        <v>1</v>
      </c>
      <c r="G1253" s="37">
        <v>3</v>
      </c>
      <c r="H1253" s="80">
        <f>(F1253*G1253*0.5)/1.055</f>
        <v>1.4218009478672986</v>
      </c>
      <c r="I1253" s="10">
        <f t="shared" si="77"/>
        <v>2.73</v>
      </c>
    </row>
    <row r="1254" spans="1:60" x14ac:dyDescent="0.25">
      <c r="A1254" s="5" t="s">
        <v>1910</v>
      </c>
      <c r="B1254" s="8" t="s">
        <v>1911</v>
      </c>
      <c r="C1254" s="5" t="s">
        <v>1912</v>
      </c>
      <c r="D1254" s="5" t="s">
        <v>1913</v>
      </c>
      <c r="E1254" s="5">
        <v>6</v>
      </c>
      <c r="F1254" s="37">
        <v>1</v>
      </c>
      <c r="G1254" s="37">
        <v>9.9499999999999993</v>
      </c>
      <c r="H1254" s="80">
        <f>(F1254*G1254*0.5)/1.055</f>
        <v>4.7156398104265405</v>
      </c>
      <c r="I1254" s="10">
        <f t="shared" si="77"/>
        <v>9.0544999999999991</v>
      </c>
    </row>
    <row r="1255" spans="1:60" x14ac:dyDescent="0.25">
      <c r="A1255" s="2" t="s">
        <v>586</v>
      </c>
      <c r="B1255" s="4" t="s">
        <v>587</v>
      </c>
      <c r="C1255" s="2" t="s">
        <v>588</v>
      </c>
      <c r="D1255" s="2" t="s">
        <v>509</v>
      </c>
      <c r="E1255" s="2">
        <v>3</v>
      </c>
      <c r="F1255" s="17">
        <v>1</v>
      </c>
      <c r="G1255" s="17">
        <v>4</v>
      </c>
      <c r="H1255" s="73">
        <v>0</v>
      </c>
      <c r="I1255" s="10">
        <f t="shared" si="77"/>
        <v>3.64</v>
      </c>
    </row>
    <row r="1256" spans="1:60" x14ac:dyDescent="0.25">
      <c r="A1256" s="2" t="s">
        <v>586</v>
      </c>
      <c r="B1256" s="4" t="s">
        <v>589</v>
      </c>
      <c r="C1256" s="2" t="s">
        <v>590</v>
      </c>
      <c r="D1256" s="2" t="s">
        <v>509</v>
      </c>
      <c r="E1256" s="2">
        <v>3</v>
      </c>
      <c r="F1256" s="17">
        <v>1</v>
      </c>
      <c r="G1256" s="17">
        <v>4</v>
      </c>
      <c r="H1256" s="73">
        <v>0</v>
      </c>
      <c r="I1256" s="10">
        <f t="shared" si="77"/>
        <v>3.64</v>
      </c>
    </row>
    <row r="1257" spans="1:60" x14ac:dyDescent="0.25">
      <c r="A1257" s="24" t="s">
        <v>1785</v>
      </c>
      <c r="B1257" s="22" t="s">
        <v>3646</v>
      </c>
      <c r="C1257" s="23" t="s">
        <v>3647</v>
      </c>
      <c r="D1257" s="23" t="s">
        <v>458</v>
      </c>
      <c r="E1257" s="23">
        <v>4</v>
      </c>
      <c r="F1257" s="30">
        <v>1</v>
      </c>
      <c r="G1257" s="30">
        <v>8</v>
      </c>
      <c r="H1257" s="77">
        <f t="shared" ref="H1257:H1264" si="78">(F1257*G1257*0.1)/1.055</f>
        <v>0.7582938388625593</v>
      </c>
      <c r="I1257" s="10">
        <f t="shared" si="77"/>
        <v>7.28</v>
      </c>
      <c r="J1257" s="24"/>
      <c r="K1257" s="24"/>
      <c r="L1257" s="24"/>
      <c r="M1257" s="24"/>
      <c r="N1257" s="24"/>
      <c r="O1257" s="24"/>
      <c r="P1257" s="24"/>
      <c r="Q1257" s="24"/>
      <c r="R1257" s="24"/>
      <c r="S1257" s="24"/>
      <c r="T1257" s="24"/>
      <c r="U1257" s="24"/>
      <c r="V1257" s="24"/>
      <c r="W1257" s="24"/>
      <c r="X1257" s="24"/>
      <c r="Y1257" s="24"/>
      <c r="Z1257" s="24"/>
      <c r="AA1257" s="24"/>
      <c r="AB1257" s="24"/>
      <c r="AC1257" s="24"/>
      <c r="AD1257" s="24"/>
      <c r="AE1257" s="24"/>
      <c r="AF1257" s="24"/>
      <c r="AG1257" s="24"/>
      <c r="AH1257" s="24"/>
      <c r="AI1257" s="24"/>
      <c r="AJ1257" s="24"/>
      <c r="AK1257" s="24"/>
      <c r="AL1257" s="24"/>
      <c r="AM1257" s="24"/>
      <c r="AN1257" s="24"/>
      <c r="AO1257" s="24"/>
      <c r="AP1257" s="24"/>
      <c r="AQ1257" s="24"/>
      <c r="AR1257" s="24"/>
      <c r="AS1257" s="24"/>
      <c r="AT1257" s="24"/>
      <c r="AU1257" s="24"/>
      <c r="AV1257" s="24"/>
      <c r="AW1257" s="24"/>
      <c r="AX1257" s="24"/>
      <c r="AY1257" s="24"/>
      <c r="AZ1257" s="24"/>
      <c r="BA1257" s="24"/>
      <c r="BB1257" s="24"/>
      <c r="BC1257" s="24"/>
      <c r="BD1257" s="24"/>
      <c r="BE1257" s="24"/>
      <c r="BF1257" s="24"/>
      <c r="BG1257" s="24"/>
      <c r="BH1257" s="24"/>
    </row>
    <row r="1258" spans="1:60" x14ac:dyDescent="0.25">
      <c r="A1258" s="24" t="s">
        <v>1785</v>
      </c>
      <c r="B1258" s="22" t="s">
        <v>1786</v>
      </c>
      <c r="C1258" s="23" t="s">
        <v>1787</v>
      </c>
      <c r="D1258" s="23" t="s">
        <v>458</v>
      </c>
      <c r="E1258" s="23">
        <v>4</v>
      </c>
      <c r="F1258" s="30">
        <v>1</v>
      </c>
      <c r="G1258" s="30">
        <v>9</v>
      </c>
      <c r="H1258" s="77">
        <f t="shared" si="78"/>
        <v>0.85308056872037918</v>
      </c>
      <c r="I1258" s="10">
        <f t="shared" si="77"/>
        <v>8.19</v>
      </c>
    </row>
    <row r="1259" spans="1:60" x14ac:dyDescent="0.25">
      <c r="A1259" s="24" t="s">
        <v>1785</v>
      </c>
      <c r="B1259" s="22" t="s">
        <v>1802</v>
      </c>
      <c r="C1259" s="23" t="s">
        <v>1803</v>
      </c>
      <c r="D1259" s="23" t="s">
        <v>458</v>
      </c>
      <c r="E1259" s="23">
        <v>4</v>
      </c>
      <c r="F1259" s="30">
        <v>5</v>
      </c>
      <c r="G1259" s="30">
        <v>6.75</v>
      </c>
      <c r="H1259" s="77">
        <f t="shared" si="78"/>
        <v>3.1990521327014219</v>
      </c>
      <c r="I1259" s="10">
        <f t="shared" si="77"/>
        <v>30.712500000000002</v>
      </c>
      <c r="J1259" s="24"/>
      <c r="K1259" s="24"/>
      <c r="L1259" s="24"/>
      <c r="M1259" s="24"/>
      <c r="N1259" s="24"/>
      <c r="O1259" s="24"/>
      <c r="P1259" s="24"/>
      <c r="Q1259" s="24"/>
      <c r="R1259" s="24"/>
      <c r="S1259" s="24"/>
      <c r="T1259" s="24"/>
      <c r="U1259" s="24"/>
      <c r="V1259" s="24"/>
      <c r="W1259" s="24"/>
      <c r="X1259" s="24"/>
      <c r="Y1259" s="24"/>
      <c r="Z1259" s="24"/>
      <c r="AA1259" s="24"/>
      <c r="AB1259" s="24"/>
      <c r="AC1259" s="24"/>
      <c r="AD1259" s="24"/>
      <c r="AE1259" s="24"/>
      <c r="AF1259" s="24"/>
      <c r="AG1259" s="24"/>
      <c r="AH1259" s="24"/>
      <c r="AI1259" s="24"/>
      <c r="AJ1259" s="24"/>
      <c r="AK1259" s="24"/>
      <c r="AL1259" s="24"/>
      <c r="AM1259" s="24"/>
      <c r="AN1259" s="24"/>
      <c r="AO1259" s="24"/>
      <c r="AP1259" s="24"/>
      <c r="AQ1259" s="24"/>
      <c r="AR1259" s="24"/>
      <c r="AS1259" s="24"/>
      <c r="AT1259" s="24"/>
      <c r="AU1259" s="24"/>
      <c r="AV1259" s="24"/>
      <c r="AW1259" s="24"/>
      <c r="AX1259" s="24"/>
      <c r="AY1259" s="24"/>
      <c r="AZ1259" s="24"/>
      <c r="BA1259" s="24"/>
      <c r="BB1259" s="24"/>
      <c r="BC1259" s="24"/>
      <c r="BD1259" s="24"/>
      <c r="BE1259" s="24"/>
      <c r="BF1259" s="24"/>
      <c r="BG1259" s="24"/>
      <c r="BH1259" s="24"/>
    </row>
    <row r="1260" spans="1:60" x14ac:dyDescent="0.25">
      <c r="A1260" s="24" t="s">
        <v>1785</v>
      </c>
      <c r="B1260" s="22" t="s">
        <v>1800</v>
      </c>
      <c r="C1260" s="23" t="s">
        <v>1801</v>
      </c>
      <c r="D1260" s="23" t="s">
        <v>458</v>
      </c>
      <c r="E1260" s="23">
        <v>4</v>
      </c>
      <c r="F1260" s="30">
        <v>1</v>
      </c>
      <c r="G1260" s="30">
        <v>10</v>
      </c>
      <c r="H1260" s="77">
        <f t="shared" si="78"/>
        <v>0.94786729857819907</v>
      </c>
      <c r="I1260" s="10">
        <f t="shared" si="77"/>
        <v>9.1</v>
      </c>
      <c r="J1260" s="24"/>
      <c r="K1260" s="24"/>
      <c r="L1260" s="24"/>
      <c r="M1260" s="24"/>
      <c r="N1260" s="24"/>
      <c r="O1260" s="24"/>
      <c r="P1260" s="24"/>
      <c r="Q1260" s="24"/>
      <c r="R1260" s="24"/>
      <c r="S1260" s="24"/>
      <c r="T1260" s="24"/>
      <c r="U1260" s="24"/>
      <c r="V1260" s="24"/>
      <c r="W1260" s="24"/>
      <c r="X1260" s="24"/>
      <c r="Y1260" s="24"/>
      <c r="Z1260" s="24"/>
      <c r="AA1260" s="24"/>
      <c r="AB1260" s="24"/>
      <c r="AC1260" s="24"/>
      <c r="AD1260" s="24"/>
      <c r="AE1260" s="24"/>
      <c r="AF1260" s="24"/>
      <c r="AG1260" s="24"/>
      <c r="AH1260" s="24"/>
      <c r="AI1260" s="24"/>
      <c r="AJ1260" s="24"/>
      <c r="AK1260" s="24"/>
      <c r="AL1260" s="24"/>
      <c r="AM1260" s="24"/>
      <c r="AN1260" s="24"/>
      <c r="AO1260" s="24"/>
      <c r="AP1260" s="24"/>
      <c r="AQ1260" s="24"/>
      <c r="AR1260" s="24"/>
      <c r="AS1260" s="24"/>
      <c r="AT1260" s="24"/>
      <c r="AU1260" s="24"/>
      <c r="AV1260" s="24"/>
      <c r="AW1260" s="24"/>
      <c r="AX1260" s="24"/>
      <c r="AY1260" s="24"/>
      <c r="AZ1260" s="24"/>
      <c r="BA1260" s="24"/>
      <c r="BB1260" s="24"/>
      <c r="BC1260" s="24"/>
      <c r="BD1260" s="24"/>
      <c r="BE1260" s="24"/>
      <c r="BF1260" s="24"/>
      <c r="BG1260" s="24"/>
      <c r="BH1260" s="24"/>
    </row>
    <row r="1261" spans="1:60" x14ac:dyDescent="0.25">
      <c r="A1261" s="24" t="s">
        <v>1785</v>
      </c>
      <c r="B1261" s="22" t="s">
        <v>1788</v>
      </c>
      <c r="C1261" s="23" t="s">
        <v>1789</v>
      </c>
      <c r="D1261" s="23" t="s">
        <v>458</v>
      </c>
      <c r="E1261" s="23">
        <v>4</v>
      </c>
      <c r="F1261" s="30">
        <v>1</v>
      </c>
      <c r="G1261" s="30">
        <v>6.75</v>
      </c>
      <c r="H1261" s="77">
        <f t="shared" si="78"/>
        <v>0.63981042654028442</v>
      </c>
      <c r="I1261" s="10">
        <f t="shared" si="77"/>
        <v>6.1425000000000001</v>
      </c>
      <c r="J1261" s="24"/>
      <c r="K1261" s="24"/>
      <c r="L1261" s="24"/>
      <c r="M1261" s="24"/>
      <c r="N1261" s="24"/>
      <c r="O1261" s="24"/>
      <c r="P1261" s="24"/>
      <c r="Q1261" s="24"/>
      <c r="R1261" s="24"/>
      <c r="S1261" s="24"/>
      <c r="T1261" s="24"/>
      <c r="U1261" s="24"/>
      <c r="V1261" s="24"/>
      <c r="W1261" s="24"/>
      <c r="X1261" s="24"/>
      <c r="Y1261" s="24"/>
      <c r="Z1261" s="24"/>
      <c r="AA1261" s="24"/>
      <c r="AB1261" s="24"/>
      <c r="AC1261" s="24"/>
      <c r="AD1261" s="24"/>
      <c r="AE1261" s="24"/>
      <c r="AF1261" s="24"/>
      <c r="AG1261" s="24"/>
      <c r="AH1261" s="24"/>
      <c r="AI1261" s="24"/>
      <c r="AJ1261" s="24"/>
      <c r="AK1261" s="24"/>
      <c r="AL1261" s="24"/>
      <c r="AM1261" s="24"/>
      <c r="AN1261" s="24"/>
      <c r="AO1261" s="24"/>
      <c r="AP1261" s="24"/>
      <c r="AQ1261" s="24"/>
      <c r="AR1261" s="24"/>
      <c r="AS1261" s="24"/>
      <c r="AT1261" s="24"/>
      <c r="AU1261" s="24"/>
      <c r="AV1261" s="24"/>
      <c r="AW1261" s="24"/>
      <c r="AX1261" s="24"/>
      <c r="AY1261" s="24"/>
      <c r="AZ1261" s="24"/>
      <c r="BA1261" s="24"/>
      <c r="BB1261" s="24"/>
      <c r="BC1261" s="24"/>
      <c r="BD1261" s="24"/>
      <c r="BE1261" s="24"/>
      <c r="BF1261" s="24"/>
      <c r="BG1261" s="24"/>
      <c r="BH1261" s="24"/>
    </row>
    <row r="1262" spans="1:60" x14ac:dyDescent="0.25">
      <c r="A1262" s="24" t="s">
        <v>1785</v>
      </c>
      <c r="B1262" s="22" t="s">
        <v>1798</v>
      </c>
      <c r="C1262" s="23" t="s">
        <v>1799</v>
      </c>
      <c r="D1262" s="23" t="s">
        <v>458</v>
      </c>
      <c r="E1262" s="23">
        <v>4</v>
      </c>
      <c r="F1262" s="30">
        <v>1</v>
      </c>
      <c r="G1262" s="30">
        <v>10</v>
      </c>
      <c r="H1262" s="77">
        <f t="shared" si="78"/>
        <v>0.94786729857819907</v>
      </c>
      <c r="I1262" s="10">
        <f t="shared" si="77"/>
        <v>9.1</v>
      </c>
      <c r="J1262" s="24"/>
      <c r="K1262" s="24"/>
      <c r="L1262" s="24"/>
      <c r="M1262" s="24"/>
      <c r="N1262" s="24"/>
      <c r="O1262" s="24"/>
      <c r="P1262" s="24"/>
      <c r="Q1262" s="24"/>
      <c r="R1262" s="24"/>
      <c r="S1262" s="24"/>
      <c r="T1262" s="24"/>
      <c r="U1262" s="24"/>
      <c r="V1262" s="24"/>
      <c r="W1262" s="24"/>
      <c r="X1262" s="24"/>
      <c r="Y1262" s="24"/>
      <c r="Z1262" s="24"/>
      <c r="AA1262" s="24"/>
      <c r="AB1262" s="24"/>
      <c r="AC1262" s="24"/>
      <c r="AD1262" s="24"/>
      <c r="AE1262" s="24"/>
      <c r="AF1262" s="24"/>
      <c r="AG1262" s="24"/>
      <c r="AH1262" s="24"/>
      <c r="AI1262" s="24"/>
      <c r="AJ1262" s="24"/>
      <c r="AK1262" s="24"/>
      <c r="AL1262" s="24"/>
      <c r="AM1262" s="24"/>
      <c r="AN1262" s="24"/>
      <c r="AO1262" s="24"/>
      <c r="AP1262" s="24"/>
      <c r="AQ1262" s="24"/>
      <c r="AR1262" s="24"/>
      <c r="AS1262" s="24"/>
      <c r="AT1262" s="24"/>
      <c r="AU1262" s="24"/>
      <c r="AV1262" s="24"/>
      <c r="AW1262" s="24"/>
      <c r="AX1262" s="24"/>
      <c r="AY1262" s="24"/>
      <c r="AZ1262" s="24"/>
      <c r="BA1262" s="24"/>
      <c r="BB1262" s="24"/>
      <c r="BC1262" s="24"/>
      <c r="BD1262" s="24"/>
      <c r="BE1262" s="24"/>
      <c r="BF1262" s="24"/>
      <c r="BG1262" s="24"/>
      <c r="BH1262" s="24"/>
    </row>
    <row r="1263" spans="1:60" x14ac:dyDescent="0.25">
      <c r="A1263" s="24" t="s">
        <v>1785</v>
      </c>
      <c r="B1263" s="22" t="s">
        <v>1794</v>
      </c>
      <c r="C1263" s="23" t="s">
        <v>1795</v>
      </c>
      <c r="D1263" s="23" t="s">
        <v>458</v>
      </c>
      <c r="E1263" s="23">
        <v>4</v>
      </c>
      <c r="F1263" s="30">
        <v>1</v>
      </c>
      <c r="G1263" s="30">
        <v>13</v>
      </c>
      <c r="H1263" s="77">
        <f t="shared" si="78"/>
        <v>1.2322274881516588</v>
      </c>
      <c r="I1263" s="10">
        <f t="shared" si="77"/>
        <v>11.83</v>
      </c>
      <c r="J1263" s="24"/>
      <c r="K1263" s="24"/>
      <c r="L1263" s="24"/>
      <c r="M1263" s="24"/>
      <c r="N1263" s="24"/>
      <c r="O1263" s="24"/>
      <c r="P1263" s="24"/>
      <c r="Q1263" s="24"/>
      <c r="R1263" s="24"/>
      <c r="S1263" s="24"/>
      <c r="T1263" s="24"/>
      <c r="U1263" s="24"/>
      <c r="V1263" s="24"/>
      <c r="W1263" s="24"/>
      <c r="X1263" s="24"/>
      <c r="Y1263" s="24"/>
      <c r="Z1263" s="24"/>
      <c r="AA1263" s="24"/>
      <c r="AB1263" s="24"/>
      <c r="AC1263" s="24"/>
      <c r="AD1263" s="24"/>
      <c r="AE1263" s="24"/>
      <c r="AF1263" s="24"/>
      <c r="AG1263" s="24"/>
      <c r="AH1263" s="24"/>
      <c r="AI1263" s="24"/>
      <c r="AJ1263" s="24"/>
      <c r="AK1263" s="24"/>
      <c r="AL1263" s="24"/>
      <c r="AM1263" s="24"/>
      <c r="AN1263" s="24"/>
      <c r="AO1263" s="24"/>
      <c r="AP1263" s="24"/>
      <c r="AQ1263" s="24"/>
      <c r="AR1263" s="24"/>
      <c r="AS1263" s="24"/>
      <c r="AT1263" s="24"/>
      <c r="AU1263" s="24"/>
      <c r="AV1263" s="24"/>
      <c r="AW1263" s="24"/>
      <c r="AX1263" s="24"/>
      <c r="AY1263" s="24"/>
      <c r="AZ1263" s="24"/>
      <c r="BA1263" s="24"/>
      <c r="BB1263" s="24"/>
      <c r="BC1263" s="24"/>
      <c r="BD1263" s="24"/>
      <c r="BE1263" s="24"/>
      <c r="BF1263" s="24"/>
      <c r="BG1263" s="24"/>
      <c r="BH1263" s="24"/>
    </row>
    <row r="1264" spans="1:60" x14ac:dyDescent="0.25">
      <c r="A1264" s="24" t="s">
        <v>1785</v>
      </c>
      <c r="B1264" s="22" t="s">
        <v>3644</v>
      </c>
      <c r="C1264" s="23" t="s">
        <v>3645</v>
      </c>
      <c r="D1264" s="23" t="s">
        <v>458</v>
      </c>
      <c r="E1264" s="23">
        <v>4</v>
      </c>
      <c r="F1264" s="30">
        <v>1</v>
      </c>
      <c r="G1264" s="30">
        <v>7.62</v>
      </c>
      <c r="H1264" s="77">
        <f t="shared" si="78"/>
        <v>0.7222748815165877</v>
      </c>
      <c r="I1264" s="10">
        <f t="shared" si="77"/>
        <v>6.9342000000000006</v>
      </c>
      <c r="J1264" s="24"/>
      <c r="K1264" s="24"/>
      <c r="L1264" s="24"/>
      <c r="M1264" s="24"/>
      <c r="N1264" s="24"/>
      <c r="O1264" s="24"/>
      <c r="P1264" s="24"/>
      <c r="Q1264" s="24"/>
      <c r="R1264" s="24"/>
      <c r="S1264" s="24"/>
      <c r="T1264" s="24"/>
      <c r="U1264" s="24"/>
      <c r="V1264" s="24"/>
      <c r="W1264" s="24"/>
      <c r="X1264" s="24"/>
      <c r="Y1264" s="24"/>
      <c r="Z1264" s="24"/>
      <c r="AA1264" s="24"/>
      <c r="AB1264" s="24"/>
      <c r="AC1264" s="24"/>
      <c r="AD1264" s="24"/>
      <c r="AE1264" s="24"/>
      <c r="AF1264" s="24"/>
      <c r="AG1264" s="24"/>
      <c r="AH1264" s="24"/>
      <c r="AI1264" s="24"/>
      <c r="AJ1264" s="24"/>
      <c r="AK1264" s="24"/>
      <c r="AL1264" s="24"/>
      <c r="AM1264" s="24"/>
      <c r="AN1264" s="24"/>
      <c r="AO1264" s="24"/>
      <c r="AP1264" s="24"/>
      <c r="AQ1264" s="24"/>
      <c r="AR1264" s="24"/>
      <c r="AS1264" s="24"/>
      <c r="AT1264" s="24"/>
      <c r="AU1264" s="24"/>
      <c r="AV1264" s="24"/>
      <c r="AW1264" s="24"/>
      <c r="AX1264" s="24"/>
      <c r="AY1264" s="24"/>
      <c r="AZ1264" s="24"/>
      <c r="BA1264" s="24"/>
      <c r="BB1264" s="24"/>
      <c r="BC1264" s="24"/>
      <c r="BD1264" s="24"/>
      <c r="BE1264" s="24"/>
      <c r="BF1264" s="24"/>
      <c r="BG1264" s="24"/>
      <c r="BH1264" s="24"/>
    </row>
    <row r="1265" spans="1:60" x14ac:dyDescent="0.25">
      <c r="B1265" s="46" t="s">
        <v>3644</v>
      </c>
    </row>
    <row r="1266" spans="1:60" x14ac:dyDescent="0.25">
      <c r="A1266" s="2" t="s">
        <v>1585</v>
      </c>
      <c r="B1266" s="4" t="s">
        <v>1584</v>
      </c>
      <c r="C1266" s="2" t="s">
        <v>17</v>
      </c>
      <c r="D1266" s="2" t="s">
        <v>458</v>
      </c>
      <c r="E1266" s="2">
        <v>6</v>
      </c>
      <c r="F1266" s="17">
        <v>4</v>
      </c>
      <c r="G1266" s="17">
        <v>10</v>
      </c>
      <c r="H1266" s="73">
        <f>(F1266*G1266*0.25)/1.055</f>
        <v>9.4786729857819907</v>
      </c>
      <c r="I1266" s="10">
        <f>F1266*G1266*0.91</f>
        <v>36.4</v>
      </c>
    </row>
    <row r="1267" spans="1:60" x14ac:dyDescent="0.25">
      <c r="B1267" s="46" t="s">
        <v>1584</v>
      </c>
    </row>
    <row r="1268" spans="1:60" x14ac:dyDescent="0.25">
      <c r="A1268" s="2" t="s">
        <v>1588</v>
      </c>
      <c r="B1268" s="4" t="s">
        <v>364</v>
      </c>
      <c r="C1268" s="2" t="s">
        <v>365</v>
      </c>
      <c r="D1268" s="2" t="s">
        <v>458</v>
      </c>
      <c r="E1268" s="2">
        <v>6</v>
      </c>
      <c r="F1268" s="17">
        <v>1</v>
      </c>
      <c r="G1268" s="17">
        <v>10</v>
      </c>
      <c r="H1268" s="73">
        <f>(F1268*G1268*0.25)/1.055</f>
        <v>2.3696682464454977</v>
      </c>
      <c r="I1268" s="10">
        <f>F1268*G1268*0.91</f>
        <v>9.1</v>
      </c>
      <c r="J1268" s="5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  <c r="AL1268" s="2"/>
      <c r="AM1268" s="2"/>
      <c r="AN1268" s="2"/>
      <c r="AO1268" s="2"/>
      <c r="AP1268" s="2"/>
      <c r="AQ1268" s="2"/>
      <c r="AR1268" s="2"/>
      <c r="AS1268" s="2"/>
      <c r="AT1268" s="2"/>
      <c r="AU1268" s="2"/>
      <c r="AV1268" s="2"/>
      <c r="AW1268" s="2"/>
      <c r="AX1268" s="2"/>
      <c r="AY1268" s="2"/>
      <c r="AZ1268" s="2"/>
      <c r="BA1268" s="2"/>
      <c r="BB1268" s="2"/>
      <c r="BC1268" s="2"/>
      <c r="BD1268" s="2"/>
      <c r="BE1268" s="2"/>
      <c r="BF1268" s="2"/>
      <c r="BG1268" s="2"/>
      <c r="BH1268" s="2"/>
    </row>
    <row r="1269" spans="1:60" x14ac:dyDescent="0.25">
      <c r="A1269" s="2" t="s">
        <v>1588</v>
      </c>
      <c r="B1269" s="4" t="s">
        <v>3189</v>
      </c>
      <c r="C1269" s="2" t="s">
        <v>3190</v>
      </c>
      <c r="D1269" s="2" t="s">
        <v>458</v>
      </c>
      <c r="E1269" s="2">
        <v>6</v>
      </c>
      <c r="F1269" s="17">
        <v>1</v>
      </c>
      <c r="G1269" s="17">
        <v>11</v>
      </c>
      <c r="H1269" s="73"/>
      <c r="I1269" s="10">
        <f>F1269*G1269*0.91</f>
        <v>10.01</v>
      </c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  <c r="AL1269" s="2"/>
      <c r="AM1269" s="2"/>
      <c r="AN1269" s="2"/>
      <c r="AO1269" s="2"/>
      <c r="AP1269" s="2"/>
      <c r="AQ1269" s="2"/>
      <c r="AR1269" s="2"/>
      <c r="AS1269" s="2"/>
      <c r="AT1269" s="2"/>
      <c r="AU1269" s="2"/>
      <c r="AV1269" s="2"/>
      <c r="AW1269" s="2"/>
      <c r="AX1269" s="2"/>
      <c r="AY1269" s="2"/>
      <c r="AZ1269" s="2"/>
      <c r="BA1269" s="2"/>
      <c r="BB1269" s="2"/>
      <c r="BC1269" s="2"/>
      <c r="BD1269" s="2"/>
      <c r="BE1269" s="2"/>
      <c r="BF1269" s="2"/>
      <c r="BG1269" s="2"/>
      <c r="BH1269" s="2"/>
    </row>
    <row r="1270" spans="1:60" x14ac:dyDescent="0.25">
      <c r="B1270" s="46" t="s">
        <v>3189</v>
      </c>
    </row>
    <row r="1271" spans="1:60" x14ac:dyDescent="0.25">
      <c r="A1271" s="2" t="s">
        <v>1588</v>
      </c>
      <c r="B1271" s="4" t="s">
        <v>3746</v>
      </c>
      <c r="C1271" s="2" t="s">
        <v>3745</v>
      </c>
      <c r="D1271" s="2" t="s">
        <v>458</v>
      </c>
      <c r="E1271" s="2">
        <v>6</v>
      </c>
      <c r="F1271" s="17">
        <v>122</v>
      </c>
      <c r="G1271" s="17">
        <v>14</v>
      </c>
      <c r="H1271" s="73">
        <f>(F1271*G1271*0.15)/1.055</f>
        <v>242.84360189573459</v>
      </c>
      <c r="I1271" s="10">
        <f>F1271*G1271*0.91</f>
        <v>1554.28</v>
      </c>
      <c r="J1271" s="5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  <c r="AM1271" s="2"/>
      <c r="AN1271" s="2"/>
      <c r="AO1271" s="2"/>
      <c r="AP1271" s="2"/>
      <c r="AQ1271" s="2"/>
      <c r="AR1271" s="2"/>
      <c r="AS1271" s="2"/>
      <c r="AT1271" s="2"/>
      <c r="AU1271" s="2"/>
      <c r="AV1271" s="2"/>
      <c r="AW1271" s="2"/>
      <c r="AX1271" s="2"/>
      <c r="AY1271" s="2"/>
      <c r="AZ1271" s="2"/>
      <c r="BA1271" s="2"/>
      <c r="BB1271" s="2"/>
      <c r="BC1271" s="2"/>
      <c r="BD1271" s="2"/>
      <c r="BE1271" s="2"/>
      <c r="BF1271" s="2"/>
      <c r="BG1271" s="2"/>
      <c r="BH1271" s="2"/>
    </row>
    <row r="1272" spans="1:60" x14ac:dyDescent="0.25">
      <c r="A1272" s="2" t="s">
        <v>1588</v>
      </c>
      <c r="B1272" s="4" t="s">
        <v>3193</v>
      </c>
      <c r="C1272" s="2" t="s">
        <v>3194</v>
      </c>
      <c r="D1272" s="2" t="s">
        <v>458</v>
      </c>
      <c r="E1272" s="2">
        <v>5</v>
      </c>
      <c r="F1272" s="17">
        <v>3</v>
      </c>
      <c r="G1272" s="17">
        <v>9.5</v>
      </c>
      <c r="H1272" s="73"/>
      <c r="I1272" s="10">
        <f>F1272*G1272*0.91</f>
        <v>25.935000000000002</v>
      </c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  <c r="AM1272" s="2"/>
      <c r="AN1272" s="2"/>
      <c r="AO1272" s="2"/>
      <c r="AP1272" s="2"/>
      <c r="AQ1272" s="2"/>
      <c r="AR1272" s="2"/>
      <c r="AS1272" s="2"/>
      <c r="AT1272" s="2"/>
      <c r="AU1272" s="2"/>
      <c r="AV1272" s="2"/>
      <c r="AW1272" s="2"/>
      <c r="AX1272" s="2"/>
      <c r="AY1272" s="2"/>
      <c r="AZ1272" s="2"/>
      <c r="BA1272" s="2"/>
      <c r="BB1272" s="2"/>
      <c r="BC1272" s="2"/>
      <c r="BD1272" s="2"/>
      <c r="BE1272" s="2"/>
      <c r="BF1272" s="2"/>
      <c r="BG1272" s="2"/>
      <c r="BH1272" s="2"/>
    </row>
    <row r="1273" spans="1:60" x14ac:dyDescent="0.25">
      <c r="A1273" s="2" t="s">
        <v>1588</v>
      </c>
      <c r="B1273" s="4" t="s">
        <v>3642</v>
      </c>
      <c r="C1273" s="2" t="s">
        <v>3643</v>
      </c>
      <c r="D1273" s="2" t="s">
        <v>458</v>
      </c>
      <c r="E1273" s="2">
        <v>5</v>
      </c>
      <c r="F1273" s="17">
        <v>1</v>
      </c>
      <c r="G1273" s="17">
        <v>15</v>
      </c>
      <c r="H1273" s="73">
        <f>(F1273*G1273*0.1)/1.055</f>
        <v>1.4218009478672986</v>
      </c>
      <c r="I1273" s="10">
        <f>F1273*G1273*0.91</f>
        <v>13.65</v>
      </c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  <c r="AL1273" s="2"/>
      <c r="AM1273" s="2"/>
      <c r="AN1273" s="2"/>
      <c r="AO1273" s="2"/>
      <c r="AP1273" s="2"/>
      <c r="AQ1273" s="2"/>
      <c r="AR1273" s="2"/>
      <c r="AS1273" s="2"/>
      <c r="AT1273" s="2"/>
      <c r="AU1273" s="2"/>
      <c r="AV1273" s="2"/>
      <c r="AW1273" s="2"/>
      <c r="AX1273" s="2"/>
      <c r="AY1273" s="2"/>
      <c r="AZ1273" s="2"/>
      <c r="BA1273" s="2"/>
      <c r="BB1273" s="2"/>
      <c r="BC1273" s="2"/>
      <c r="BD1273" s="2"/>
      <c r="BE1273" s="2"/>
      <c r="BF1273" s="2"/>
      <c r="BG1273" s="2"/>
      <c r="BH1273" s="2"/>
    </row>
    <row r="1274" spans="1:60" x14ac:dyDescent="0.25">
      <c r="A1274" s="5" t="s">
        <v>1588</v>
      </c>
      <c r="B1274" s="8" t="s">
        <v>3207</v>
      </c>
      <c r="C1274" s="5" t="s">
        <v>3208</v>
      </c>
      <c r="D1274" s="5" t="s">
        <v>458</v>
      </c>
      <c r="E1274" s="5">
        <v>5</v>
      </c>
      <c r="F1274" s="37">
        <v>1</v>
      </c>
      <c r="G1274" s="37">
        <v>14</v>
      </c>
      <c r="H1274" s="80">
        <f>(F1274*G1274*0.45)/1.055</f>
        <v>5.971563981042654</v>
      </c>
      <c r="I1274" s="10">
        <f>F1274*G1274*0.91</f>
        <v>12.74</v>
      </c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/>
      <c r="AM1274" s="2"/>
      <c r="AN1274" s="2"/>
      <c r="AO1274" s="2"/>
      <c r="AP1274" s="2"/>
      <c r="AQ1274" s="2"/>
      <c r="AR1274" s="2"/>
      <c r="AS1274" s="2"/>
      <c r="AT1274" s="2"/>
      <c r="AU1274" s="2"/>
      <c r="AV1274" s="2"/>
      <c r="AW1274" s="2"/>
      <c r="AX1274" s="2"/>
      <c r="AY1274" s="2"/>
      <c r="AZ1274" s="2"/>
      <c r="BA1274" s="2"/>
      <c r="BB1274" s="2"/>
      <c r="BC1274" s="2"/>
      <c r="BD1274" s="2"/>
      <c r="BE1274" s="2"/>
      <c r="BF1274" s="2"/>
      <c r="BG1274" s="2"/>
      <c r="BH1274" s="2"/>
    </row>
    <row r="1275" spans="1:60" x14ac:dyDescent="0.25">
      <c r="B1275" s="46" t="s">
        <v>3207</v>
      </c>
    </row>
    <row r="1276" spans="1:60" x14ac:dyDescent="0.25">
      <c r="A1276" s="5" t="s">
        <v>1588</v>
      </c>
      <c r="B1276" s="8" t="s">
        <v>3201</v>
      </c>
      <c r="C1276" s="5" t="s">
        <v>3202</v>
      </c>
      <c r="D1276" s="5" t="s">
        <v>458</v>
      </c>
      <c r="E1276" s="5">
        <v>5</v>
      </c>
      <c r="F1276" s="37">
        <v>2</v>
      </c>
      <c r="G1276" s="37">
        <v>14</v>
      </c>
      <c r="H1276" s="80">
        <f>(F1276*G1276*0.45)/1.055</f>
        <v>11.943127962085308</v>
      </c>
      <c r="I1276" s="10">
        <f t="shared" ref="I1276:I1285" si="79">F1276*G1276*0.91</f>
        <v>25.48</v>
      </c>
      <c r="J1276" s="5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  <c r="AL1276" s="2"/>
      <c r="AM1276" s="2"/>
      <c r="AN1276" s="2"/>
      <c r="AO1276" s="2"/>
      <c r="AP1276" s="2"/>
      <c r="AQ1276" s="2"/>
      <c r="AR1276" s="2"/>
      <c r="AS1276" s="2"/>
      <c r="AT1276" s="2"/>
      <c r="AU1276" s="2"/>
      <c r="AV1276" s="2"/>
      <c r="AW1276" s="2"/>
      <c r="AX1276" s="2"/>
      <c r="AY1276" s="2"/>
      <c r="AZ1276" s="2"/>
      <c r="BA1276" s="2"/>
      <c r="BB1276" s="2"/>
      <c r="BC1276" s="2"/>
      <c r="BD1276" s="2"/>
      <c r="BE1276" s="2"/>
      <c r="BF1276" s="2"/>
      <c r="BG1276" s="2"/>
      <c r="BH1276" s="2"/>
    </row>
    <row r="1277" spans="1:60" x14ac:dyDescent="0.25">
      <c r="A1277" s="2" t="s">
        <v>1588</v>
      </c>
      <c r="B1277" s="4" t="s">
        <v>3192</v>
      </c>
      <c r="C1277" s="2" t="s">
        <v>3191</v>
      </c>
      <c r="D1277" s="2" t="s">
        <v>458</v>
      </c>
      <c r="E1277" s="2">
        <v>8</v>
      </c>
      <c r="F1277" s="17">
        <v>1</v>
      </c>
      <c r="G1277" s="17">
        <v>14</v>
      </c>
      <c r="H1277" s="73"/>
      <c r="I1277" s="10">
        <f t="shared" si="79"/>
        <v>12.74</v>
      </c>
      <c r="J1277" s="5"/>
    </row>
    <row r="1278" spans="1:60" x14ac:dyDescent="0.25">
      <c r="A1278" s="5" t="s">
        <v>2158</v>
      </c>
      <c r="B1278" s="8" t="s">
        <v>2163</v>
      </c>
      <c r="C1278" s="5" t="s">
        <v>2164</v>
      </c>
      <c r="D1278" s="5" t="s">
        <v>458</v>
      </c>
      <c r="E1278" s="5">
        <v>5</v>
      </c>
      <c r="F1278" s="37">
        <v>1</v>
      </c>
      <c r="G1278" s="37">
        <v>5.8</v>
      </c>
      <c r="H1278" s="80"/>
      <c r="I1278" s="10">
        <f t="shared" si="79"/>
        <v>5.2779999999999996</v>
      </c>
    </row>
    <row r="1279" spans="1:60" x14ac:dyDescent="0.25">
      <c r="A1279" s="2" t="s">
        <v>764</v>
      </c>
      <c r="B1279" s="4" t="s">
        <v>765</v>
      </c>
      <c r="C1279" s="2" t="s">
        <v>766</v>
      </c>
      <c r="D1279" s="2" t="s">
        <v>425</v>
      </c>
      <c r="E1279" s="2">
        <v>7</v>
      </c>
      <c r="F1279" s="17">
        <v>1</v>
      </c>
      <c r="G1279" s="17">
        <v>17</v>
      </c>
      <c r="H1279" s="73">
        <f>(F1279*G1279*0.25)/1.055</f>
        <v>4.028436018957346</v>
      </c>
      <c r="I1279" s="10">
        <f t="shared" si="79"/>
        <v>15.47</v>
      </c>
      <c r="J1279" s="5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  <c r="AL1279" s="2"/>
      <c r="AM1279" s="2"/>
      <c r="AN1279" s="2"/>
      <c r="AO1279" s="2"/>
      <c r="AP1279" s="2"/>
      <c r="AQ1279" s="2"/>
      <c r="AR1279" s="2"/>
      <c r="AS1279" s="2"/>
      <c r="AT1279" s="2"/>
      <c r="AU1279" s="2"/>
      <c r="AV1279" s="2"/>
      <c r="AW1279" s="2"/>
      <c r="AX1279" s="2"/>
      <c r="AY1279" s="2"/>
      <c r="AZ1279" s="2"/>
      <c r="BA1279" s="2"/>
      <c r="BB1279" s="2"/>
      <c r="BC1279" s="2"/>
      <c r="BD1279" s="2"/>
      <c r="BE1279" s="2"/>
      <c r="BF1279" s="2"/>
      <c r="BG1279" s="2"/>
      <c r="BH1279" s="2"/>
    </row>
    <row r="1280" spans="1:60" x14ac:dyDescent="0.25">
      <c r="A1280" s="2" t="s">
        <v>3319</v>
      </c>
      <c r="B1280" s="4" t="s">
        <v>3320</v>
      </c>
      <c r="C1280" s="2" t="s">
        <v>3321</v>
      </c>
      <c r="D1280" s="2" t="s">
        <v>1889</v>
      </c>
      <c r="E1280" s="2">
        <v>10</v>
      </c>
      <c r="F1280" s="17">
        <v>3</v>
      </c>
      <c r="G1280" s="17">
        <v>11.95</v>
      </c>
      <c r="H1280" s="73">
        <f>(F1280*G1280*0.25)/1.055</f>
        <v>8.4952606635071088</v>
      </c>
      <c r="I1280" s="10">
        <f t="shared" si="79"/>
        <v>32.623499999999993</v>
      </c>
      <c r="J1280" s="5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  <c r="AL1280" s="2"/>
      <c r="AM1280" s="2"/>
      <c r="AN1280" s="2"/>
      <c r="AO1280" s="2"/>
      <c r="AP1280" s="2"/>
      <c r="AQ1280" s="2"/>
      <c r="AR1280" s="2"/>
      <c r="AS1280" s="2"/>
      <c r="AT1280" s="2"/>
      <c r="AU1280" s="2"/>
      <c r="AV1280" s="2"/>
      <c r="AW1280" s="2"/>
      <c r="AX1280" s="2"/>
      <c r="AY1280" s="2"/>
      <c r="AZ1280" s="2"/>
      <c r="BA1280" s="2"/>
      <c r="BB1280" s="2"/>
      <c r="BC1280" s="2"/>
      <c r="BD1280" s="2"/>
      <c r="BE1280" s="2"/>
      <c r="BF1280" s="2"/>
      <c r="BG1280" s="2"/>
      <c r="BH1280" s="2"/>
    </row>
    <row r="1281" spans="1:60" x14ac:dyDescent="0.25">
      <c r="A1281" s="2" t="s">
        <v>3319</v>
      </c>
      <c r="B1281" s="4" t="s">
        <v>3324</v>
      </c>
      <c r="C1281" s="2" t="s">
        <v>3325</v>
      </c>
      <c r="D1281" s="2" t="s">
        <v>1889</v>
      </c>
      <c r="E1281" s="2">
        <v>10</v>
      </c>
      <c r="F1281" s="17">
        <v>1</v>
      </c>
      <c r="G1281" s="17">
        <v>11.95</v>
      </c>
      <c r="H1281" s="73">
        <f>(F1281*G1281*0.25)/1.055</f>
        <v>2.8317535545023698</v>
      </c>
      <c r="I1281" s="10">
        <f t="shared" si="79"/>
        <v>10.874499999999999</v>
      </c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  <c r="AL1281" s="2"/>
      <c r="AM1281" s="2"/>
      <c r="AN1281" s="2"/>
      <c r="AO1281" s="2"/>
      <c r="AP1281" s="2"/>
      <c r="AQ1281" s="2"/>
      <c r="AR1281" s="2"/>
      <c r="AS1281" s="2"/>
      <c r="AT1281" s="2"/>
      <c r="AU1281" s="2"/>
      <c r="AV1281" s="2"/>
      <c r="AW1281" s="2"/>
      <c r="AX1281" s="2"/>
      <c r="AY1281" s="2"/>
      <c r="AZ1281" s="2"/>
      <c r="BA1281" s="2"/>
      <c r="BB1281" s="2"/>
      <c r="BC1281" s="2"/>
      <c r="BD1281" s="2"/>
      <c r="BE1281" s="2"/>
      <c r="BF1281" s="2"/>
      <c r="BG1281" s="2"/>
      <c r="BH1281" s="2"/>
    </row>
    <row r="1282" spans="1:60" x14ac:dyDescent="0.25">
      <c r="A1282" s="2" t="s">
        <v>3319</v>
      </c>
      <c r="B1282" s="4" t="s">
        <v>3322</v>
      </c>
      <c r="C1282" s="2" t="s">
        <v>3323</v>
      </c>
      <c r="D1282" s="2" t="s">
        <v>1889</v>
      </c>
      <c r="E1282" s="2">
        <v>10</v>
      </c>
      <c r="F1282" s="17">
        <v>2</v>
      </c>
      <c r="G1282" s="17">
        <v>11.95</v>
      </c>
      <c r="H1282" s="73">
        <f>(F1282*G1282*0.25)/1.055</f>
        <v>5.6635071090047395</v>
      </c>
      <c r="I1282" s="10">
        <f t="shared" si="79"/>
        <v>21.748999999999999</v>
      </c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  <c r="AL1282" s="2"/>
      <c r="AM1282" s="2"/>
      <c r="AN1282" s="2"/>
      <c r="AO1282" s="2"/>
      <c r="AP1282" s="2"/>
      <c r="AQ1282" s="2"/>
      <c r="AR1282" s="2"/>
      <c r="AS1282" s="2"/>
      <c r="AT1282" s="2"/>
      <c r="AU1282" s="2"/>
      <c r="AV1282" s="2"/>
      <c r="AW1282" s="2"/>
      <c r="AX1282" s="2"/>
      <c r="AY1282" s="2"/>
      <c r="AZ1282" s="2"/>
      <c r="BA1282" s="2"/>
      <c r="BB1282" s="2"/>
      <c r="BC1282" s="2"/>
      <c r="BD1282" s="2"/>
      <c r="BE1282" s="2"/>
      <c r="BF1282" s="2"/>
      <c r="BG1282" s="2"/>
      <c r="BH1282" s="2"/>
    </row>
    <row r="1283" spans="1:60" x14ac:dyDescent="0.25">
      <c r="A1283" s="2" t="s">
        <v>3601</v>
      </c>
      <c r="B1283" s="4" t="s">
        <v>3602</v>
      </c>
      <c r="C1283" s="2" t="s">
        <v>3603</v>
      </c>
      <c r="D1283" s="2" t="s">
        <v>425</v>
      </c>
      <c r="E1283" s="2">
        <v>12</v>
      </c>
      <c r="F1283" s="17">
        <v>1</v>
      </c>
      <c r="G1283" s="17">
        <v>8</v>
      </c>
      <c r="H1283" s="73">
        <f>(F1283*G1283*0.25)/1.055</f>
        <v>1.8957345971563981</v>
      </c>
      <c r="I1283" s="10">
        <f t="shared" si="79"/>
        <v>7.28</v>
      </c>
      <c r="L1283" s="26"/>
      <c r="M1283" s="26"/>
      <c r="N1283" s="26"/>
      <c r="O1283" s="26"/>
      <c r="P1283" s="26"/>
      <c r="Q1283" s="26"/>
      <c r="R1283" s="26"/>
      <c r="S1283" s="26"/>
      <c r="T1283" s="26"/>
      <c r="U1283" s="26"/>
      <c r="V1283" s="26"/>
      <c r="W1283" s="26"/>
      <c r="X1283" s="26"/>
      <c r="Y1283" s="26"/>
      <c r="Z1283" s="26"/>
      <c r="AA1283" s="26"/>
      <c r="AB1283" s="26"/>
      <c r="AC1283" s="26"/>
      <c r="AD1283" s="26"/>
      <c r="AE1283" s="26"/>
      <c r="AF1283" s="26"/>
      <c r="AG1283" s="26"/>
      <c r="AH1283" s="26"/>
      <c r="AI1283" s="26"/>
      <c r="AJ1283" s="26"/>
      <c r="AK1283" s="26"/>
      <c r="AL1283" s="26"/>
      <c r="AM1283" s="26"/>
      <c r="AN1283" s="26"/>
      <c r="AO1283" s="26"/>
      <c r="AP1283" s="26"/>
      <c r="AQ1283" s="26"/>
      <c r="AR1283" s="26"/>
      <c r="AS1283" s="26"/>
      <c r="AT1283" s="26"/>
      <c r="AU1283" s="26"/>
      <c r="AV1283" s="26"/>
      <c r="AW1283" s="26"/>
      <c r="AX1283" s="26"/>
      <c r="AY1283" s="26"/>
      <c r="AZ1283" s="26"/>
      <c r="BA1283" s="26"/>
      <c r="BB1283" s="26"/>
      <c r="BC1283" s="26"/>
      <c r="BD1283" s="26"/>
      <c r="BE1283" s="26"/>
      <c r="BF1283" s="26"/>
      <c r="BG1283" s="26"/>
      <c r="BH1283" s="26"/>
    </row>
    <row r="1284" spans="1:60" x14ac:dyDescent="0.25">
      <c r="A1284" s="26" t="s">
        <v>3300</v>
      </c>
      <c r="B1284" s="29" t="s">
        <v>3301</v>
      </c>
      <c r="C1284" s="26" t="s">
        <v>3302</v>
      </c>
      <c r="D1284" s="26" t="s">
        <v>776</v>
      </c>
      <c r="E1284" s="26">
        <v>7</v>
      </c>
      <c r="F1284" s="39">
        <v>1</v>
      </c>
      <c r="G1284" s="39">
        <v>6.5</v>
      </c>
      <c r="H1284" s="80"/>
      <c r="I1284" s="10">
        <f t="shared" si="79"/>
        <v>5.915</v>
      </c>
      <c r="J1284" s="23"/>
    </row>
    <row r="1285" spans="1:60" x14ac:dyDescent="0.25">
      <c r="A1285" s="2" t="s">
        <v>368</v>
      </c>
      <c r="B1285" s="4" t="s">
        <v>49</v>
      </c>
      <c r="C1285" s="2" t="s">
        <v>50</v>
      </c>
      <c r="D1285" s="2" t="s">
        <v>473</v>
      </c>
      <c r="E1285" s="2">
        <v>7</v>
      </c>
      <c r="F1285" s="17">
        <v>1</v>
      </c>
      <c r="G1285" s="17">
        <v>9.8000000000000007</v>
      </c>
      <c r="H1285" s="73">
        <f>(F1285*0.5)/1.055</f>
        <v>0.47393364928909953</v>
      </c>
      <c r="I1285" s="10">
        <f t="shared" si="79"/>
        <v>8.918000000000001</v>
      </c>
    </row>
    <row r="1286" spans="1:60" x14ac:dyDescent="0.25">
      <c r="B1286" s="46" t="s">
        <v>49</v>
      </c>
    </row>
    <row r="1287" spans="1:60" x14ac:dyDescent="0.25">
      <c r="A1287" s="2" t="s">
        <v>368</v>
      </c>
      <c r="B1287" s="4" t="s">
        <v>370</v>
      </c>
      <c r="C1287" s="2" t="s">
        <v>371</v>
      </c>
      <c r="D1287" s="2" t="s">
        <v>473</v>
      </c>
      <c r="E1287" s="2">
        <v>7</v>
      </c>
      <c r="F1287" s="17">
        <v>1</v>
      </c>
      <c r="G1287" s="17">
        <v>9.8000000000000007</v>
      </c>
      <c r="H1287" s="73">
        <f>(F1287*0.5)/1.055</f>
        <v>0.47393364928909953</v>
      </c>
      <c r="I1287" s="10">
        <f>F1287*G1287*0.91</f>
        <v>8.918000000000001</v>
      </c>
      <c r="J1287" s="2"/>
    </row>
    <row r="1288" spans="1:60" x14ac:dyDescent="0.25">
      <c r="B1288" s="46" t="s">
        <v>370</v>
      </c>
    </row>
    <row r="1289" spans="1:60" x14ac:dyDescent="0.25">
      <c r="A1289" s="2" t="s">
        <v>368</v>
      </c>
      <c r="B1289" s="4" t="s">
        <v>369</v>
      </c>
      <c r="C1289" s="2" t="s">
        <v>1619</v>
      </c>
      <c r="D1289" s="2" t="s">
        <v>473</v>
      </c>
      <c r="E1289" s="2">
        <v>7</v>
      </c>
      <c r="F1289" s="17">
        <v>1</v>
      </c>
      <c r="G1289" s="17">
        <v>8.8000000000000007</v>
      </c>
      <c r="H1289" s="73">
        <f>(F1289*0.5)/1.055</f>
        <v>0.47393364928909953</v>
      </c>
      <c r="I1289" s="10">
        <f>F1289*G1289*0.91</f>
        <v>8.0080000000000009</v>
      </c>
    </row>
    <row r="1290" spans="1:60" x14ac:dyDescent="0.25">
      <c r="B1290" s="46" t="s">
        <v>369</v>
      </c>
    </row>
    <row r="1291" spans="1:60" x14ac:dyDescent="0.25">
      <c r="A1291" s="2" t="s">
        <v>938</v>
      </c>
      <c r="B1291" s="4" t="s">
        <v>939</v>
      </c>
      <c r="C1291" s="2" t="s">
        <v>940</v>
      </c>
      <c r="D1291" s="2" t="s">
        <v>425</v>
      </c>
      <c r="E1291" s="2">
        <v>10</v>
      </c>
      <c r="F1291" s="17">
        <v>7</v>
      </c>
      <c r="G1291" s="17">
        <v>45</v>
      </c>
      <c r="H1291" s="73">
        <f>(F1291*3)/1.055</f>
        <v>19.90521327014218</v>
      </c>
      <c r="I1291" s="10">
        <f t="shared" ref="I1291:I1312" si="80">F1291*G1291*0.91</f>
        <v>286.65000000000003</v>
      </c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G1291" s="2"/>
      <c r="AH1291" s="2"/>
      <c r="AI1291" s="2"/>
      <c r="AJ1291" s="2"/>
      <c r="AK1291" s="2"/>
      <c r="AL1291" s="2"/>
      <c r="AM1291" s="2"/>
      <c r="AN1291" s="2"/>
      <c r="AO1291" s="2"/>
      <c r="AP1291" s="2"/>
      <c r="AQ1291" s="2"/>
      <c r="AR1291" s="2"/>
      <c r="AS1291" s="2"/>
      <c r="AT1291" s="2"/>
      <c r="AU1291" s="2"/>
      <c r="AV1291" s="2"/>
      <c r="AW1291" s="2"/>
      <c r="AX1291" s="2"/>
      <c r="AY1291" s="2"/>
      <c r="AZ1291" s="2"/>
      <c r="BA1291" s="2"/>
      <c r="BB1291" s="2"/>
      <c r="BC1291" s="2"/>
      <c r="BD1291" s="2"/>
      <c r="BE1291" s="2"/>
      <c r="BF1291" s="2"/>
      <c r="BG1291" s="2"/>
      <c r="BH1291" s="2"/>
    </row>
    <row r="1292" spans="1:60" x14ac:dyDescent="0.25">
      <c r="A1292" s="2" t="s">
        <v>937</v>
      </c>
      <c r="B1292" s="4" t="s">
        <v>25</v>
      </c>
      <c r="C1292" s="2" t="s">
        <v>24</v>
      </c>
      <c r="D1292" s="2" t="s">
        <v>458</v>
      </c>
      <c r="E1292" s="2">
        <v>3</v>
      </c>
      <c r="F1292" s="17">
        <v>1</v>
      </c>
      <c r="G1292" s="17">
        <v>9.9499999999999993</v>
      </c>
      <c r="H1292" s="73">
        <f>(F1292*G1292*0.25)/1.055</f>
        <v>2.3578199052132702</v>
      </c>
      <c r="I1292" s="10">
        <f t="shared" si="80"/>
        <v>9.0544999999999991</v>
      </c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5"/>
      <c r="V1292" s="5"/>
      <c r="W1292" s="5"/>
      <c r="X1292" s="5"/>
      <c r="Y1292" s="5"/>
      <c r="Z1292" s="5"/>
      <c r="AA1292" s="5"/>
      <c r="AB1292" s="5"/>
      <c r="AC1292" s="5"/>
      <c r="AD1292" s="5"/>
      <c r="AE1292" s="5"/>
      <c r="AF1292" s="5"/>
      <c r="AG1292" s="5"/>
      <c r="AH1292" s="5"/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</row>
    <row r="1293" spans="1:60" x14ac:dyDescent="0.25">
      <c r="A1293" t="s">
        <v>1230</v>
      </c>
      <c r="B1293" s="6" t="s">
        <v>1545</v>
      </c>
      <c r="C1293" t="s">
        <v>38</v>
      </c>
      <c r="D1293" t="s">
        <v>807</v>
      </c>
      <c r="E1293">
        <v>4</v>
      </c>
      <c r="F1293" s="10">
        <v>1</v>
      </c>
      <c r="G1293" s="10">
        <v>16.5</v>
      </c>
      <c r="H1293" s="11">
        <f>(F1293*G1293*0.45)/1.055</f>
        <v>7.0379146919431284</v>
      </c>
      <c r="I1293" s="10">
        <f t="shared" si="80"/>
        <v>15.015000000000001</v>
      </c>
    </row>
    <row r="1294" spans="1:60" x14ac:dyDescent="0.25">
      <c r="A1294" s="2" t="s">
        <v>1230</v>
      </c>
      <c r="B1294" s="4" t="s">
        <v>1238</v>
      </c>
      <c r="C1294" s="2" t="s">
        <v>1239</v>
      </c>
      <c r="D1294" t="s">
        <v>807</v>
      </c>
      <c r="E1294" s="2">
        <v>3</v>
      </c>
      <c r="F1294" s="17">
        <v>5</v>
      </c>
      <c r="G1294" s="17">
        <v>14.5</v>
      </c>
      <c r="H1294" s="73">
        <f>(F1294*G1294*0.25)/1.055</f>
        <v>17.18009478672986</v>
      </c>
      <c r="I1294" s="10">
        <f t="shared" si="80"/>
        <v>65.975000000000009</v>
      </c>
      <c r="K1294" s="5"/>
    </row>
    <row r="1295" spans="1:60" x14ac:dyDescent="0.25">
      <c r="A1295" t="s">
        <v>1230</v>
      </c>
      <c r="B1295" s="6" t="s">
        <v>812</v>
      </c>
      <c r="C1295" t="s">
        <v>3507</v>
      </c>
      <c r="D1295" t="s">
        <v>807</v>
      </c>
      <c r="E1295">
        <v>5</v>
      </c>
      <c r="F1295" s="10">
        <v>1</v>
      </c>
      <c r="G1295" s="10">
        <v>7.5</v>
      </c>
      <c r="H1295" s="11">
        <f>(F1295*G1295*0.45)/1.055</f>
        <v>3.1990521327014219</v>
      </c>
      <c r="I1295" s="10">
        <f t="shared" si="80"/>
        <v>6.8250000000000002</v>
      </c>
    </row>
    <row r="1296" spans="1:60" x14ac:dyDescent="0.25">
      <c r="A1296" t="s">
        <v>1230</v>
      </c>
      <c r="B1296" s="6" t="s">
        <v>1244</v>
      </c>
      <c r="C1296" t="s">
        <v>2704</v>
      </c>
      <c r="D1296" t="s">
        <v>807</v>
      </c>
      <c r="E1296">
        <v>9</v>
      </c>
      <c r="F1296" s="10">
        <v>1</v>
      </c>
      <c r="G1296" s="10">
        <v>35</v>
      </c>
      <c r="H1296" s="11">
        <f>(F1296*G1296*0.45)/1.055</f>
        <v>14.928909952606636</v>
      </c>
      <c r="I1296" s="10">
        <f t="shared" si="80"/>
        <v>31.85</v>
      </c>
    </row>
    <row r="1297" spans="1:60" x14ac:dyDescent="0.25">
      <c r="A1297" t="s">
        <v>1230</v>
      </c>
      <c r="B1297" s="6" t="s">
        <v>1548</v>
      </c>
      <c r="C1297" t="s">
        <v>1549</v>
      </c>
      <c r="D1297" t="s">
        <v>807</v>
      </c>
      <c r="E1297">
        <v>9</v>
      </c>
      <c r="F1297" s="10">
        <v>2</v>
      </c>
      <c r="G1297" s="10">
        <v>18</v>
      </c>
      <c r="H1297" s="11">
        <f>(F1297*G1297*0.45)/1.055</f>
        <v>15.355450236966824</v>
      </c>
      <c r="I1297" s="10">
        <f t="shared" si="80"/>
        <v>32.76</v>
      </c>
    </row>
    <row r="1298" spans="1:60" x14ac:dyDescent="0.25">
      <c r="A1298" t="s">
        <v>1230</v>
      </c>
      <c r="B1298" s="6" t="s">
        <v>1562</v>
      </c>
      <c r="C1298" t="s">
        <v>828</v>
      </c>
      <c r="D1298" t="s">
        <v>807</v>
      </c>
      <c r="E1298">
        <v>9</v>
      </c>
      <c r="F1298" s="10">
        <v>1</v>
      </c>
      <c r="G1298" s="10">
        <v>28.5</v>
      </c>
      <c r="H1298" s="11">
        <f>(F1298*G1298*0.45)/1.055</f>
        <v>12.156398104265405</v>
      </c>
      <c r="I1298" s="10">
        <f t="shared" si="80"/>
        <v>25.935000000000002</v>
      </c>
    </row>
    <row r="1299" spans="1:60" x14ac:dyDescent="0.25">
      <c r="A1299" t="s">
        <v>1230</v>
      </c>
      <c r="B1299" s="6" t="s">
        <v>1558</v>
      </c>
      <c r="C1299" t="s">
        <v>843</v>
      </c>
      <c r="D1299" t="s">
        <v>807</v>
      </c>
      <c r="E1299">
        <v>6</v>
      </c>
      <c r="F1299" s="10">
        <v>1</v>
      </c>
      <c r="G1299" s="10">
        <v>18</v>
      </c>
      <c r="H1299" s="11">
        <f>(F1299*G1299*0.45)/1.055</f>
        <v>7.6777251184834121</v>
      </c>
      <c r="I1299" s="10">
        <f t="shared" si="80"/>
        <v>16.38</v>
      </c>
    </row>
    <row r="1300" spans="1:60" x14ac:dyDescent="0.25">
      <c r="A1300" s="2" t="s">
        <v>2827</v>
      </c>
      <c r="B1300" s="4" t="s">
        <v>2828</v>
      </c>
      <c r="C1300" s="2" t="s">
        <v>449</v>
      </c>
      <c r="D1300" s="2" t="s">
        <v>425</v>
      </c>
      <c r="E1300" s="2">
        <v>7</v>
      </c>
      <c r="F1300" s="17">
        <v>1</v>
      </c>
      <c r="G1300" s="17">
        <v>15</v>
      </c>
      <c r="H1300" s="73"/>
      <c r="I1300" s="10">
        <f t="shared" si="80"/>
        <v>13.65</v>
      </c>
    </row>
    <row r="1301" spans="1:60" x14ac:dyDescent="0.25">
      <c r="A1301" s="2" t="s">
        <v>3765</v>
      </c>
      <c r="B1301" s="4" t="s">
        <v>3766</v>
      </c>
      <c r="C1301" s="2" t="s">
        <v>3767</v>
      </c>
      <c r="D1301" s="2" t="s">
        <v>473</v>
      </c>
      <c r="E1301" s="2">
        <v>8</v>
      </c>
      <c r="F1301" s="17">
        <v>1</v>
      </c>
      <c r="G1301" s="17">
        <v>8</v>
      </c>
      <c r="H1301" s="73">
        <f>(F1301*G1301*0.25)/1.055</f>
        <v>1.8957345971563981</v>
      </c>
      <c r="I1301" s="10">
        <f t="shared" si="80"/>
        <v>7.28</v>
      </c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  <c r="AH1301" s="2"/>
      <c r="AI1301" s="2"/>
      <c r="AJ1301" s="2"/>
      <c r="AK1301" s="2"/>
      <c r="AL1301" s="2"/>
      <c r="AM1301" s="2"/>
      <c r="AN1301" s="2"/>
      <c r="AO1301" s="2"/>
      <c r="AP1301" s="2"/>
      <c r="AQ1301" s="2"/>
      <c r="AR1301" s="2"/>
      <c r="AS1301" s="2"/>
      <c r="AT1301" s="2"/>
      <c r="AU1301" s="2"/>
      <c r="AV1301" s="2"/>
      <c r="AW1301" s="2"/>
      <c r="AX1301" s="2"/>
      <c r="AY1301" s="2"/>
      <c r="AZ1301" s="2"/>
      <c r="BA1301" s="2"/>
      <c r="BB1301" s="2"/>
      <c r="BC1301" s="2"/>
      <c r="BD1301" s="2"/>
      <c r="BE1301" s="2"/>
      <c r="BF1301" s="2"/>
      <c r="BG1301" s="2"/>
      <c r="BH1301" s="2"/>
    </row>
    <row r="1302" spans="1:60" x14ac:dyDescent="0.25">
      <c r="A1302" t="s">
        <v>1274</v>
      </c>
      <c r="B1302" s="6" t="s">
        <v>1275</v>
      </c>
      <c r="C1302" t="s">
        <v>1276</v>
      </c>
      <c r="D1302" s="2" t="s">
        <v>458</v>
      </c>
      <c r="E1302" s="2">
        <v>3</v>
      </c>
      <c r="F1302" s="10">
        <v>3</v>
      </c>
      <c r="G1302" s="10">
        <v>13</v>
      </c>
      <c r="H1302" s="11">
        <f>(F1302*G1302*0.5)/1.055</f>
        <v>18.483412322274884</v>
      </c>
      <c r="I1302" s="10">
        <f t="shared" si="80"/>
        <v>35.49</v>
      </c>
      <c r="J1302" s="5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  <c r="AH1302" s="2"/>
      <c r="AI1302" s="2"/>
      <c r="AJ1302" s="2"/>
      <c r="AK1302" s="2"/>
      <c r="AL1302" s="2"/>
      <c r="AM1302" s="2"/>
      <c r="AN1302" s="2"/>
      <c r="AO1302" s="2"/>
      <c r="AP1302" s="2"/>
      <c r="AQ1302" s="2"/>
      <c r="AR1302" s="2"/>
      <c r="AS1302" s="2"/>
      <c r="AT1302" s="2"/>
      <c r="AU1302" s="2"/>
      <c r="AV1302" s="2"/>
      <c r="AW1302" s="2"/>
      <c r="AX1302" s="2"/>
      <c r="AY1302" s="2"/>
      <c r="AZ1302" s="2"/>
      <c r="BA1302" s="2"/>
      <c r="BB1302" s="2"/>
      <c r="BC1302" s="2"/>
      <c r="BD1302" s="2"/>
      <c r="BE1302" s="2"/>
      <c r="BF1302" s="2"/>
      <c r="BG1302" s="2"/>
      <c r="BH1302" s="2"/>
    </row>
    <row r="1303" spans="1:60" x14ac:dyDescent="0.25">
      <c r="A1303" s="2" t="s">
        <v>758</v>
      </c>
      <c r="B1303" s="4" t="s">
        <v>759</v>
      </c>
      <c r="C1303" s="2" t="s">
        <v>760</v>
      </c>
      <c r="D1303" s="2" t="s">
        <v>458</v>
      </c>
      <c r="E1303" s="2">
        <v>5</v>
      </c>
      <c r="F1303" s="17">
        <v>1</v>
      </c>
      <c r="G1303" s="17">
        <v>11</v>
      </c>
      <c r="H1303" s="73">
        <f>(F1303*G1303*0.25)/1.055</f>
        <v>2.6066350710900474</v>
      </c>
      <c r="I1303" s="10">
        <f t="shared" si="80"/>
        <v>10.01</v>
      </c>
      <c r="J1303" s="5"/>
    </row>
    <row r="1304" spans="1:60" x14ac:dyDescent="0.25">
      <c r="A1304" s="2" t="s">
        <v>758</v>
      </c>
      <c r="B1304" s="4" t="s">
        <v>947</v>
      </c>
      <c r="C1304" s="2" t="s">
        <v>948</v>
      </c>
      <c r="D1304" s="2" t="s">
        <v>458</v>
      </c>
      <c r="E1304" s="2">
        <v>8</v>
      </c>
      <c r="F1304" s="17">
        <v>2</v>
      </c>
      <c r="G1304" s="17">
        <v>13.5</v>
      </c>
      <c r="H1304" s="73">
        <f>(F1304*G1304*0.25)/1.055</f>
        <v>6.3981042654028437</v>
      </c>
      <c r="I1304" s="10">
        <f t="shared" si="80"/>
        <v>24.57</v>
      </c>
      <c r="J1304" s="5"/>
    </row>
    <row r="1305" spans="1:60" x14ac:dyDescent="0.25">
      <c r="A1305" s="2" t="s">
        <v>758</v>
      </c>
      <c r="B1305" s="4" t="s">
        <v>945</v>
      </c>
      <c r="C1305" s="2" t="s">
        <v>946</v>
      </c>
      <c r="D1305" s="2" t="s">
        <v>458</v>
      </c>
      <c r="E1305" s="2">
        <v>8</v>
      </c>
      <c r="F1305" s="17">
        <v>1</v>
      </c>
      <c r="G1305" s="17">
        <v>14.5</v>
      </c>
      <c r="H1305" s="73">
        <f>(F1305*G1305*0.25)/1.055</f>
        <v>3.4360189573459716</v>
      </c>
      <c r="I1305" s="10">
        <f t="shared" si="80"/>
        <v>13.195</v>
      </c>
      <c r="J1305" s="5"/>
    </row>
    <row r="1306" spans="1:60" x14ac:dyDescent="0.25">
      <c r="A1306" s="2" t="s">
        <v>4083</v>
      </c>
      <c r="B1306" s="4" t="s">
        <v>4089</v>
      </c>
      <c r="C1306" s="2" t="s">
        <v>4088</v>
      </c>
      <c r="D1306" s="2" t="s">
        <v>458</v>
      </c>
      <c r="E1306" s="2">
        <v>10</v>
      </c>
      <c r="F1306" s="17">
        <v>1</v>
      </c>
      <c r="G1306" s="17">
        <v>14.9</v>
      </c>
      <c r="H1306" s="73"/>
      <c r="I1306" s="10">
        <f t="shared" si="80"/>
        <v>13.559000000000001</v>
      </c>
      <c r="J1306" s="23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  <c r="AH1306" s="2"/>
      <c r="AI1306" s="2"/>
      <c r="AJ1306" s="2"/>
      <c r="AK1306" s="2"/>
      <c r="AL1306" s="2"/>
      <c r="AM1306" s="2"/>
      <c r="AN1306" s="2"/>
      <c r="AO1306" s="2"/>
      <c r="AP1306" s="2"/>
      <c r="AQ1306" s="2"/>
      <c r="AR1306" s="2"/>
      <c r="AS1306" s="2"/>
      <c r="AT1306" s="2"/>
      <c r="AU1306" s="2"/>
      <c r="AV1306" s="2"/>
      <c r="AW1306" s="2"/>
      <c r="AX1306" s="2"/>
      <c r="AY1306" s="2"/>
      <c r="AZ1306" s="2"/>
      <c r="BA1306" s="2"/>
      <c r="BB1306" s="2"/>
      <c r="BC1306" s="2"/>
      <c r="BD1306" s="2"/>
      <c r="BE1306" s="2"/>
      <c r="BF1306" s="2"/>
      <c r="BG1306" s="2"/>
      <c r="BH1306" s="2"/>
    </row>
    <row r="1307" spans="1:60" x14ac:dyDescent="0.25">
      <c r="A1307" s="2" t="s">
        <v>4083</v>
      </c>
      <c r="B1307" s="4" t="s">
        <v>4087</v>
      </c>
      <c r="C1307" s="2" t="s">
        <v>4086</v>
      </c>
      <c r="D1307" s="2" t="s">
        <v>458</v>
      </c>
      <c r="E1307" s="2">
        <v>10</v>
      </c>
      <c r="F1307" s="17">
        <v>1</v>
      </c>
      <c r="G1307" s="17">
        <v>14.9</v>
      </c>
      <c r="H1307" s="73"/>
      <c r="I1307" s="10">
        <f t="shared" si="80"/>
        <v>13.559000000000001</v>
      </c>
      <c r="J1307" s="2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5"/>
      <c r="V1307" s="5"/>
      <c r="W1307" s="5"/>
      <c r="X1307" s="5"/>
      <c r="Y1307" s="5"/>
      <c r="Z1307" s="5"/>
      <c r="AA1307" s="5"/>
      <c r="AB1307" s="5"/>
      <c r="AC1307" s="5"/>
      <c r="AD1307" s="5"/>
      <c r="AE1307" s="5"/>
      <c r="AF1307" s="5"/>
      <c r="AG1307" s="5"/>
      <c r="AH1307" s="5"/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</row>
    <row r="1308" spans="1:60" x14ac:dyDescent="0.25">
      <c r="A1308" s="2" t="s">
        <v>4083</v>
      </c>
      <c r="B1308" s="4" t="s">
        <v>4084</v>
      </c>
      <c r="C1308" s="2" t="s">
        <v>4085</v>
      </c>
      <c r="D1308" s="2" t="s">
        <v>458</v>
      </c>
      <c r="E1308" s="2">
        <v>10</v>
      </c>
      <c r="F1308" s="17">
        <v>1</v>
      </c>
      <c r="G1308" s="17">
        <v>14.9</v>
      </c>
      <c r="H1308" s="73"/>
      <c r="I1308" s="10">
        <f t="shared" si="80"/>
        <v>13.559000000000001</v>
      </c>
      <c r="K1308" s="2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5"/>
      <c r="Y1308" s="5"/>
      <c r="Z1308" s="5"/>
      <c r="AA1308" s="5"/>
      <c r="AB1308" s="5"/>
      <c r="AC1308" s="5"/>
      <c r="AD1308" s="5"/>
      <c r="AE1308" s="5"/>
      <c r="AF1308" s="5"/>
      <c r="AG1308" s="5"/>
      <c r="AH1308" s="5"/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</row>
    <row r="1309" spans="1:60" x14ac:dyDescent="0.25">
      <c r="A1309" s="26" t="s">
        <v>3223</v>
      </c>
      <c r="B1309" s="29" t="s">
        <v>3224</v>
      </c>
      <c r="C1309" s="26" t="s">
        <v>3225</v>
      </c>
      <c r="D1309" s="26" t="s">
        <v>458</v>
      </c>
      <c r="E1309" s="26">
        <v>6</v>
      </c>
      <c r="F1309" s="39">
        <v>1</v>
      </c>
      <c r="G1309" s="39">
        <v>8.9</v>
      </c>
      <c r="H1309" s="80"/>
      <c r="I1309" s="10">
        <f t="shared" si="80"/>
        <v>8.0990000000000002</v>
      </c>
    </row>
    <row r="1310" spans="1:60" x14ac:dyDescent="0.25">
      <c r="A1310" s="24" t="s">
        <v>1785</v>
      </c>
      <c r="B1310" s="22" t="s">
        <v>1792</v>
      </c>
      <c r="C1310" s="23" t="s">
        <v>1793</v>
      </c>
      <c r="D1310" s="23" t="s">
        <v>458</v>
      </c>
      <c r="E1310" s="23">
        <v>4</v>
      </c>
      <c r="F1310" s="30">
        <v>3</v>
      </c>
      <c r="G1310" s="30">
        <v>9.5</v>
      </c>
      <c r="H1310" s="77">
        <f>(F1310*G1310*0.1)/1.055</f>
        <v>2.7014218009478674</v>
      </c>
      <c r="I1310" s="10">
        <f t="shared" si="80"/>
        <v>25.935000000000002</v>
      </c>
      <c r="J1310" s="24"/>
      <c r="K1310" s="24"/>
      <c r="L1310" s="24"/>
      <c r="M1310" s="24"/>
      <c r="N1310" s="24"/>
      <c r="O1310" s="24"/>
      <c r="P1310" s="24"/>
      <c r="Q1310" s="24"/>
      <c r="R1310" s="24"/>
      <c r="S1310" s="24"/>
      <c r="T1310" s="24"/>
      <c r="U1310" s="24"/>
      <c r="V1310" s="24"/>
      <c r="W1310" s="24"/>
      <c r="X1310" s="24"/>
      <c r="Y1310" s="24"/>
      <c r="Z1310" s="24"/>
      <c r="AA1310" s="24"/>
      <c r="AB1310" s="24"/>
      <c r="AC1310" s="24"/>
      <c r="AD1310" s="24"/>
      <c r="AE1310" s="24"/>
      <c r="AF1310" s="24"/>
      <c r="AG1310" s="24"/>
      <c r="AH1310" s="24"/>
      <c r="AI1310" s="24"/>
      <c r="AJ1310" s="24"/>
      <c r="AK1310" s="24"/>
      <c r="AL1310" s="24"/>
      <c r="AM1310" s="24"/>
      <c r="AN1310" s="24"/>
      <c r="AO1310" s="24"/>
      <c r="AP1310" s="24"/>
      <c r="AQ1310" s="24"/>
      <c r="AR1310" s="24"/>
      <c r="AS1310" s="24"/>
      <c r="AT1310" s="24"/>
      <c r="AU1310" s="24"/>
      <c r="AV1310" s="24"/>
      <c r="AW1310" s="24"/>
      <c r="AX1310" s="24"/>
      <c r="AY1310" s="24"/>
      <c r="AZ1310" s="24"/>
      <c r="BA1310" s="24"/>
      <c r="BB1310" s="24"/>
      <c r="BC1310" s="24"/>
      <c r="BD1310" s="24"/>
      <c r="BE1310" s="24"/>
      <c r="BF1310" s="24"/>
      <c r="BG1310" s="24"/>
      <c r="BH1310" s="24"/>
    </row>
    <row r="1311" spans="1:60" x14ac:dyDescent="0.25">
      <c r="A1311" s="2" t="s">
        <v>952</v>
      </c>
      <c r="B1311" s="4" t="s">
        <v>953</v>
      </c>
      <c r="C1311" s="2" t="s">
        <v>954</v>
      </c>
      <c r="D1311" s="2" t="s">
        <v>425</v>
      </c>
      <c r="E1311" s="2">
        <v>8</v>
      </c>
      <c r="F1311" s="17">
        <v>1</v>
      </c>
      <c r="G1311" s="17">
        <v>10</v>
      </c>
      <c r="H1311" s="73">
        <f>(F1311*G1311*0.25)/1.055</f>
        <v>2.3696682464454977</v>
      </c>
      <c r="I1311" s="10">
        <f t="shared" si="80"/>
        <v>9.1</v>
      </c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G1311" s="2"/>
      <c r="AH1311" s="2"/>
      <c r="AI1311" s="2"/>
      <c r="AJ1311" s="2"/>
      <c r="AK1311" s="2"/>
      <c r="AL1311" s="2"/>
      <c r="AM1311" s="2"/>
      <c r="AN1311" s="2"/>
      <c r="AO1311" s="2"/>
      <c r="AP1311" s="2"/>
      <c r="AQ1311" s="2"/>
      <c r="AR1311" s="2"/>
      <c r="AS1311" s="2"/>
      <c r="AT1311" s="2"/>
      <c r="AU1311" s="2"/>
      <c r="AV1311" s="2"/>
      <c r="AW1311" s="2"/>
      <c r="AX1311" s="2"/>
      <c r="AY1311" s="2"/>
      <c r="AZ1311" s="2"/>
      <c r="BA1311" s="2"/>
      <c r="BB1311" s="2"/>
      <c r="BC1311" s="2"/>
      <c r="BD1311" s="2"/>
      <c r="BE1311" s="2"/>
      <c r="BF1311" s="2"/>
      <c r="BG1311" s="2"/>
      <c r="BH1311" s="2"/>
    </row>
    <row r="1312" spans="1:60" x14ac:dyDescent="0.25">
      <c r="A1312" s="2" t="s">
        <v>581</v>
      </c>
      <c r="B1312" s="4" t="s">
        <v>579</v>
      </c>
      <c r="C1312" s="2" t="s">
        <v>580</v>
      </c>
      <c r="D1312" s="2" t="s">
        <v>425</v>
      </c>
      <c r="E1312" s="2">
        <v>10</v>
      </c>
      <c r="F1312" s="17">
        <v>1</v>
      </c>
      <c r="G1312" s="17">
        <v>20</v>
      </c>
      <c r="H1312" s="73">
        <f>(F1312*G1312*0.25)/1.055</f>
        <v>4.7393364928909953</v>
      </c>
      <c r="I1312" s="10">
        <f t="shared" si="80"/>
        <v>18.2</v>
      </c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/>
      <c r="V1312" s="5"/>
      <c r="W1312" s="5"/>
      <c r="X1312" s="5"/>
      <c r="Y1312" s="5"/>
      <c r="Z1312" s="5"/>
      <c r="AA1312" s="5"/>
      <c r="AB1312" s="5"/>
      <c r="AC1312" s="5"/>
      <c r="AD1312" s="5"/>
      <c r="AE1312" s="5"/>
      <c r="AF1312" s="5"/>
      <c r="AG1312" s="5"/>
      <c r="AH1312" s="5"/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</row>
    <row r="1313" spans="1:60" x14ac:dyDescent="0.25">
      <c r="B1313" s="46" t="s">
        <v>579</v>
      </c>
    </row>
    <row r="1314" spans="1:60" x14ac:dyDescent="0.25">
      <c r="A1314" s="2" t="s">
        <v>581</v>
      </c>
      <c r="B1314" s="4" t="s">
        <v>1058</v>
      </c>
      <c r="C1314" s="2" t="s">
        <v>1059</v>
      </c>
      <c r="D1314" s="2" t="s">
        <v>425</v>
      </c>
      <c r="E1314" s="2">
        <v>7</v>
      </c>
      <c r="F1314" s="17">
        <v>6</v>
      </c>
      <c r="G1314" s="17">
        <v>4.5</v>
      </c>
      <c r="H1314" s="73">
        <f>(F1314*G1314*0.25)/1.055</f>
        <v>6.3981042654028437</v>
      </c>
      <c r="I1314" s="10">
        <f>F1314*G1314*0.91</f>
        <v>24.57</v>
      </c>
    </row>
    <row r="1315" spans="1:60" x14ac:dyDescent="0.25">
      <c r="B1315" s="46" t="s">
        <v>1058</v>
      </c>
    </row>
    <row r="1316" spans="1:60" x14ac:dyDescent="0.25">
      <c r="A1316" s="2" t="s">
        <v>1230</v>
      </c>
      <c r="B1316" s="4" t="s">
        <v>1231</v>
      </c>
      <c r="C1316" s="2" t="s">
        <v>1232</v>
      </c>
      <c r="D1316" t="s">
        <v>807</v>
      </c>
      <c r="E1316" s="2">
        <v>3</v>
      </c>
      <c r="F1316" s="17">
        <v>4</v>
      </c>
      <c r="G1316" s="17">
        <v>7.5</v>
      </c>
      <c r="H1316" s="73">
        <f>(F1316*G1316*0.25)/1.055</f>
        <v>7.109004739336493</v>
      </c>
      <c r="I1316" s="10">
        <f t="shared" ref="I1316:I1321" si="81">F1316*G1316*0.91</f>
        <v>27.3</v>
      </c>
      <c r="K1316" s="5"/>
    </row>
    <row r="1317" spans="1:60" x14ac:dyDescent="0.25">
      <c r="A1317" s="5" t="s">
        <v>1230</v>
      </c>
      <c r="B1317" s="8" t="s">
        <v>2715</v>
      </c>
      <c r="C1317" s="5" t="s">
        <v>2716</v>
      </c>
      <c r="D1317" s="5" t="s">
        <v>807</v>
      </c>
      <c r="E1317" s="5">
        <v>9</v>
      </c>
      <c r="F1317" s="37">
        <v>1</v>
      </c>
      <c r="G1317" s="37">
        <v>18</v>
      </c>
      <c r="I1317" s="10">
        <f t="shared" si="81"/>
        <v>16.38</v>
      </c>
    </row>
    <row r="1318" spans="1:60" x14ac:dyDescent="0.25">
      <c r="A1318" s="2" t="s">
        <v>1382</v>
      </c>
      <c r="B1318" s="4" t="s">
        <v>1384</v>
      </c>
      <c r="C1318" s="2" t="s">
        <v>1385</v>
      </c>
      <c r="D1318" s="2" t="s">
        <v>458</v>
      </c>
      <c r="E1318" s="2">
        <v>2</v>
      </c>
      <c r="F1318" s="17">
        <v>14</v>
      </c>
      <c r="G1318" s="17">
        <v>3.5</v>
      </c>
      <c r="H1318" s="73">
        <f>0.5*F1318</f>
        <v>7</v>
      </c>
      <c r="I1318" s="10">
        <f t="shared" si="81"/>
        <v>44.59</v>
      </c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5"/>
      <c r="V1318" s="5"/>
      <c r="W1318" s="5"/>
      <c r="X1318" s="5"/>
      <c r="Y1318" s="5"/>
      <c r="Z1318" s="5"/>
      <c r="AA1318" s="5"/>
      <c r="AB1318" s="5"/>
      <c r="AC1318" s="5"/>
      <c r="AD1318" s="5"/>
      <c r="AE1318" s="5"/>
      <c r="AF1318" s="5"/>
      <c r="AG1318" s="5"/>
      <c r="AH1318" s="5"/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</row>
    <row r="1319" spans="1:60" x14ac:dyDescent="0.25">
      <c r="A1319" s="2" t="s">
        <v>1358</v>
      </c>
      <c r="B1319" s="4" t="s">
        <v>2667</v>
      </c>
      <c r="C1319" s="2" t="s">
        <v>3157</v>
      </c>
      <c r="D1319" s="2" t="s">
        <v>458</v>
      </c>
      <c r="E1319" s="2">
        <v>4</v>
      </c>
      <c r="F1319" s="17">
        <v>1</v>
      </c>
      <c r="G1319" s="17">
        <v>14</v>
      </c>
      <c r="H1319" s="73">
        <f>(2*F1319)/1.055</f>
        <v>1.8957345971563981</v>
      </c>
      <c r="I1319" s="10">
        <f t="shared" si="81"/>
        <v>12.74</v>
      </c>
    </row>
    <row r="1320" spans="1:60" x14ac:dyDescent="0.25">
      <c r="A1320" s="2" t="s">
        <v>1358</v>
      </c>
      <c r="B1320" s="4" t="s">
        <v>2659</v>
      </c>
      <c r="C1320" s="2" t="s">
        <v>2660</v>
      </c>
      <c r="D1320" s="2" t="s">
        <v>458</v>
      </c>
      <c r="E1320" s="2">
        <v>4</v>
      </c>
      <c r="F1320" s="17">
        <v>2</v>
      </c>
      <c r="G1320" s="17">
        <v>13</v>
      </c>
      <c r="H1320" s="73">
        <f>(2.5*F1320)/1.055</f>
        <v>4.7393364928909953</v>
      </c>
      <c r="I1320" s="10">
        <f t="shared" si="81"/>
        <v>23.66</v>
      </c>
      <c r="J1320" s="5"/>
    </row>
    <row r="1321" spans="1:60" x14ac:dyDescent="0.25">
      <c r="A1321" s="2" t="s">
        <v>1358</v>
      </c>
      <c r="B1321" s="4" t="s">
        <v>2675</v>
      </c>
      <c r="C1321" s="2" t="s">
        <v>3160</v>
      </c>
      <c r="D1321" s="2" t="s">
        <v>458</v>
      </c>
      <c r="E1321" s="2">
        <v>4</v>
      </c>
      <c r="F1321" s="17">
        <v>1</v>
      </c>
      <c r="G1321" s="17">
        <v>14</v>
      </c>
      <c r="H1321" s="73">
        <f>(2*F1321)/1.055</f>
        <v>1.8957345971563981</v>
      </c>
      <c r="I1321" s="10">
        <f t="shared" si="81"/>
        <v>12.74</v>
      </c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G1321" s="2"/>
      <c r="AH1321" s="2"/>
      <c r="AI1321" s="2"/>
      <c r="AJ1321" s="2"/>
      <c r="AK1321" s="2"/>
      <c r="AL1321" s="2"/>
      <c r="AM1321" s="2"/>
      <c r="AN1321" s="2"/>
      <c r="AO1321" s="2"/>
      <c r="AP1321" s="2"/>
      <c r="AQ1321" s="2"/>
      <c r="AR1321" s="2"/>
      <c r="AS1321" s="2"/>
      <c r="AT1321" s="2"/>
      <c r="AU1321" s="2"/>
      <c r="AV1321" s="2"/>
      <c r="AW1321" s="2"/>
      <c r="AX1321" s="2"/>
      <c r="AY1321" s="2"/>
      <c r="AZ1321" s="2"/>
      <c r="BA1321" s="2"/>
      <c r="BB1321" s="2"/>
      <c r="BC1321" s="2"/>
      <c r="BD1321" s="2"/>
      <c r="BE1321" s="2"/>
      <c r="BF1321" s="2"/>
      <c r="BG1321" s="2"/>
      <c r="BH1321" s="2"/>
    </row>
    <row r="1322" spans="1:60" x14ac:dyDescent="0.25">
      <c r="A1322" s="2" t="s">
        <v>1358</v>
      </c>
      <c r="B1322" s="4" t="s">
        <v>2661</v>
      </c>
      <c r="C1322" s="2" t="s">
        <v>2662</v>
      </c>
      <c r="D1322" s="2" t="s">
        <v>458</v>
      </c>
      <c r="E1322" s="2">
        <v>4</v>
      </c>
      <c r="F1322" s="17">
        <v>16</v>
      </c>
      <c r="G1322" s="17">
        <v>13</v>
      </c>
      <c r="H1322" s="73">
        <f>(2.5*F1322)/1.055</f>
        <v>37.914691943127963</v>
      </c>
      <c r="I1322" s="38"/>
      <c r="J1322" s="24"/>
      <c r="K1322" s="24"/>
    </row>
    <row r="1323" spans="1:60" x14ac:dyDescent="0.25">
      <c r="A1323" s="2" t="s">
        <v>1358</v>
      </c>
      <c r="B1323" s="4" t="s">
        <v>2655</v>
      </c>
      <c r="C1323" s="2" t="s">
        <v>2656</v>
      </c>
      <c r="D1323" s="2" t="s">
        <v>458</v>
      </c>
      <c r="E1323" s="2">
        <v>5</v>
      </c>
      <c r="F1323" s="17">
        <v>2</v>
      </c>
      <c r="G1323" s="17">
        <v>15</v>
      </c>
      <c r="H1323" s="73">
        <f t="shared" ref="H1323:H1328" si="82">(2*F1323)/1.055</f>
        <v>3.7914691943127963</v>
      </c>
      <c r="I1323" s="10">
        <f>F1323*G1323*0.91</f>
        <v>27.3</v>
      </c>
    </row>
    <row r="1324" spans="1:60" x14ac:dyDescent="0.25">
      <c r="A1324" s="2" t="s">
        <v>1358</v>
      </c>
      <c r="B1324" s="4" t="s">
        <v>1020</v>
      </c>
      <c r="C1324" s="2" t="s">
        <v>1021</v>
      </c>
      <c r="D1324" s="2" t="s">
        <v>458</v>
      </c>
      <c r="E1324" s="2">
        <v>5</v>
      </c>
      <c r="F1324" s="17">
        <v>1</v>
      </c>
      <c r="G1324" s="17">
        <v>13</v>
      </c>
      <c r="H1324" s="73">
        <f t="shared" si="82"/>
        <v>1.8957345971563981</v>
      </c>
      <c r="I1324" s="10">
        <f>F1324*G1324*0.91</f>
        <v>11.83</v>
      </c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5"/>
      <c r="V1324" s="5"/>
      <c r="W1324" s="5"/>
      <c r="X1324" s="5"/>
      <c r="Y1324" s="5"/>
      <c r="Z1324" s="5"/>
      <c r="AA1324" s="5"/>
      <c r="AB1324" s="5"/>
      <c r="AC1324" s="5"/>
      <c r="AD1324" s="5"/>
      <c r="AE1324" s="5"/>
      <c r="AF1324" s="5"/>
      <c r="AG1324" s="5"/>
      <c r="AH1324" s="5"/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</row>
    <row r="1325" spans="1:60" x14ac:dyDescent="0.25">
      <c r="A1325" s="2" t="s">
        <v>1358</v>
      </c>
      <c r="B1325" s="4" t="s">
        <v>1026</v>
      </c>
      <c r="C1325" s="2" t="s">
        <v>1027</v>
      </c>
      <c r="D1325" s="2" t="s">
        <v>458</v>
      </c>
      <c r="E1325" s="2">
        <v>9</v>
      </c>
      <c r="F1325" s="17">
        <v>1</v>
      </c>
      <c r="G1325" s="17">
        <v>13</v>
      </c>
      <c r="H1325" s="73">
        <f t="shared" si="82"/>
        <v>1.8957345971563981</v>
      </c>
      <c r="I1325" s="10">
        <f>F1325*G1325*0.91</f>
        <v>11.83</v>
      </c>
    </row>
    <row r="1326" spans="1:60" x14ac:dyDescent="0.25">
      <c r="A1326" s="2" t="s">
        <v>1358</v>
      </c>
      <c r="B1326" s="4" t="s">
        <v>384</v>
      </c>
      <c r="C1326" s="2" t="s">
        <v>383</v>
      </c>
      <c r="D1326" s="2" t="s">
        <v>458</v>
      </c>
      <c r="E1326" s="2">
        <v>4</v>
      </c>
      <c r="F1326" s="17">
        <v>31</v>
      </c>
      <c r="G1326" s="17">
        <v>13.57</v>
      </c>
      <c r="H1326" s="73">
        <f t="shared" si="82"/>
        <v>58.767772511848342</v>
      </c>
      <c r="I1326" s="38"/>
      <c r="J1326" s="24"/>
      <c r="K1326" s="24"/>
    </row>
    <row r="1327" spans="1:60" x14ac:dyDescent="0.25">
      <c r="A1327" s="2" t="s">
        <v>1358</v>
      </c>
      <c r="B1327" s="4" t="s">
        <v>1012</v>
      </c>
      <c r="C1327" s="2" t="s">
        <v>1013</v>
      </c>
      <c r="D1327" s="2" t="s">
        <v>458</v>
      </c>
      <c r="E1327" s="2">
        <v>4</v>
      </c>
      <c r="F1327" s="17">
        <v>1</v>
      </c>
      <c r="G1327" s="17">
        <v>13</v>
      </c>
      <c r="H1327" s="73">
        <f t="shared" si="82"/>
        <v>1.8957345971563981</v>
      </c>
      <c r="I1327" s="10">
        <f t="shared" ref="I1327:I1356" si="83">F1327*G1327*0.91</f>
        <v>11.83</v>
      </c>
    </row>
    <row r="1328" spans="1:60" x14ac:dyDescent="0.25">
      <c r="A1328" s="2" t="s">
        <v>1358</v>
      </c>
      <c r="B1328" s="4" t="s">
        <v>1036</v>
      </c>
      <c r="C1328" s="2" t="s">
        <v>1037</v>
      </c>
      <c r="D1328" s="2" t="s">
        <v>458</v>
      </c>
      <c r="E1328" s="2">
        <v>4</v>
      </c>
      <c r="F1328" s="17">
        <v>1</v>
      </c>
      <c r="G1328" s="17">
        <v>13.57</v>
      </c>
      <c r="H1328" s="73">
        <f t="shared" si="82"/>
        <v>1.8957345971563981</v>
      </c>
      <c r="I1328" s="10">
        <f t="shared" si="83"/>
        <v>12.348700000000001</v>
      </c>
    </row>
    <row r="1329" spans="1:60" x14ac:dyDescent="0.25">
      <c r="A1329" s="2" t="s">
        <v>1358</v>
      </c>
      <c r="B1329" s="4" t="s">
        <v>2665</v>
      </c>
      <c r="C1329" s="2" t="s">
        <v>2666</v>
      </c>
      <c r="D1329" s="2" t="s">
        <v>458</v>
      </c>
      <c r="E1329" s="2">
        <v>5</v>
      </c>
      <c r="F1329" s="17">
        <v>2</v>
      </c>
      <c r="G1329" s="17">
        <v>15</v>
      </c>
      <c r="H1329" s="73">
        <f>(2.5*F1329)/1.055</f>
        <v>4.7393364928909953</v>
      </c>
      <c r="I1329" s="10">
        <f t="shared" si="83"/>
        <v>27.3</v>
      </c>
    </row>
    <row r="1330" spans="1:60" x14ac:dyDescent="0.25">
      <c r="A1330" s="2" t="s">
        <v>1358</v>
      </c>
      <c r="B1330" s="4" t="s">
        <v>1040</v>
      </c>
      <c r="C1330" s="2" t="s">
        <v>1041</v>
      </c>
      <c r="D1330" s="2" t="s">
        <v>458</v>
      </c>
      <c r="E1330" s="2">
        <v>4</v>
      </c>
      <c r="F1330" s="17">
        <v>1</v>
      </c>
      <c r="G1330" s="17">
        <v>13.57</v>
      </c>
      <c r="H1330" s="73">
        <f t="shared" ref="H1330:H1336" si="84">(2*F1330)/1.055</f>
        <v>1.8957345971563981</v>
      </c>
      <c r="I1330" s="10">
        <f t="shared" si="83"/>
        <v>12.348700000000001</v>
      </c>
    </row>
    <row r="1331" spans="1:60" x14ac:dyDescent="0.25">
      <c r="A1331" s="2" t="s">
        <v>1358</v>
      </c>
      <c r="B1331" s="4" t="s">
        <v>2663</v>
      </c>
      <c r="C1331" s="2" t="s">
        <v>2664</v>
      </c>
      <c r="D1331" s="2" t="s">
        <v>458</v>
      </c>
      <c r="E1331" s="2">
        <v>5</v>
      </c>
      <c r="F1331" s="17">
        <v>4</v>
      </c>
      <c r="G1331" s="17">
        <v>13.57</v>
      </c>
      <c r="H1331" s="73">
        <f t="shared" si="84"/>
        <v>7.5829383886255926</v>
      </c>
      <c r="I1331" s="10">
        <f t="shared" si="83"/>
        <v>49.394800000000004</v>
      </c>
    </row>
    <row r="1332" spans="1:60" x14ac:dyDescent="0.25">
      <c r="A1332" s="2" t="s">
        <v>1358</v>
      </c>
      <c r="B1332" s="4" t="s">
        <v>1034</v>
      </c>
      <c r="C1332" s="2" t="s">
        <v>1035</v>
      </c>
      <c r="D1332" s="2" t="s">
        <v>458</v>
      </c>
      <c r="E1332" s="2">
        <v>4</v>
      </c>
      <c r="F1332" s="17">
        <v>1</v>
      </c>
      <c r="G1332" s="17">
        <v>13.57</v>
      </c>
      <c r="H1332" s="73">
        <f t="shared" si="84"/>
        <v>1.8957345971563981</v>
      </c>
      <c r="I1332" s="10">
        <f t="shared" si="83"/>
        <v>12.348700000000001</v>
      </c>
    </row>
    <row r="1333" spans="1:60" x14ac:dyDescent="0.25">
      <c r="A1333" s="2" t="s">
        <v>1358</v>
      </c>
      <c r="B1333" s="4" t="s">
        <v>382</v>
      </c>
      <c r="C1333" s="2" t="s">
        <v>381</v>
      </c>
      <c r="D1333" s="2" t="s">
        <v>458</v>
      </c>
      <c r="E1333" s="2">
        <v>4</v>
      </c>
      <c r="F1333" s="17">
        <v>13</v>
      </c>
      <c r="G1333" s="17">
        <v>13</v>
      </c>
      <c r="H1333" s="73">
        <f t="shared" si="84"/>
        <v>24.644549763033176</v>
      </c>
      <c r="I1333" s="10">
        <f t="shared" si="83"/>
        <v>153.79</v>
      </c>
    </row>
    <row r="1334" spans="1:60" x14ac:dyDescent="0.25">
      <c r="A1334" s="2" t="s">
        <v>1358</v>
      </c>
      <c r="B1334" s="4" t="s">
        <v>2680</v>
      </c>
      <c r="C1334" s="2" t="s">
        <v>2681</v>
      </c>
      <c r="D1334" s="2" t="s">
        <v>458</v>
      </c>
      <c r="E1334" s="2">
        <v>5</v>
      </c>
      <c r="F1334" s="17">
        <v>1</v>
      </c>
      <c r="G1334" s="17">
        <v>12.8</v>
      </c>
      <c r="H1334" s="73">
        <f t="shared" si="84"/>
        <v>1.8957345971563981</v>
      </c>
      <c r="I1334" s="10">
        <f t="shared" si="83"/>
        <v>11.648000000000001</v>
      </c>
    </row>
    <row r="1335" spans="1:60" x14ac:dyDescent="0.25">
      <c r="A1335" s="2" t="s">
        <v>1358</v>
      </c>
      <c r="B1335" s="4" t="s">
        <v>1045</v>
      </c>
      <c r="C1335" s="2" t="s">
        <v>1044</v>
      </c>
      <c r="D1335" s="2" t="s">
        <v>458</v>
      </c>
      <c r="E1335" s="2">
        <v>4</v>
      </c>
      <c r="F1335" s="17">
        <v>1</v>
      </c>
      <c r="G1335" s="17">
        <v>13.57</v>
      </c>
      <c r="H1335" s="73">
        <f t="shared" si="84"/>
        <v>1.8957345971563981</v>
      </c>
      <c r="I1335" s="10">
        <f t="shared" si="83"/>
        <v>12.348700000000001</v>
      </c>
    </row>
    <row r="1336" spans="1:60" x14ac:dyDescent="0.25">
      <c r="A1336" s="2" t="s">
        <v>1358</v>
      </c>
      <c r="B1336" s="4" t="s">
        <v>1032</v>
      </c>
      <c r="C1336" s="2" t="s">
        <v>1033</v>
      </c>
      <c r="D1336" s="2" t="s">
        <v>458</v>
      </c>
      <c r="E1336" s="2">
        <v>4</v>
      </c>
      <c r="F1336" s="17">
        <v>1</v>
      </c>
      <c r="G1336" s="17">
        <v>13.57</v>
      </c>
      <c r="H1336" s="73">
        <f t="shared" si="84"/>
        <v>1.8957345971563981</v>
      </c>
      <c r="I1336" s="10">
        <f t="shared" si="83"/>
        <v>12.348700000000001</v>
      </c>
    </row>
    <row r="1337" spans="1:60" x14ac:dyDescent="0.25">
      <c r="A1337" s="2" t="s">
        <v>1358</v>
      </c>
      <c r="B1337" s="4" t="s">
        <v>2676</v>
      </c>
      <c r="C1337" s="2" t="s">
        <v>2677</v>
      </c>
      <c r="D1337" s="2" t="s">
        <v>458</v>
      </c>
      <c r="E1337" s="2">
        <v>4</v>
      </c>
      <c r="F1337" s="17">
        <v>1</v>
      </c>
      <c r="G1337" s="17">
        <v>13</v>
      </c>
      <c r="H1337" s="73">
        <f>(2.5*F1337)/1.055</f>
        <v>2.3696682464454977</v>
      </c>
      <c r="I1337" s="10">
        <f t="shared" si="83"/>
        <v>11.83</v>
      </c>
    </row>
    <row r="1338" spans="1:60" x14ac:dyDescent="0.25">
      <c r="A1338" s="2" t="s">
        <v>1358</v>
      </c>
      <c r="B1338" s="4" t="s">
        <v>1038</v>
      </c>
      <c r="C1338" s="2" t="s">
        <v>1039</v>
      </c>
      <c r="D1338" s="2" t="s">
        <v>458</v>
      </c>
      <c r="E1338" s="2">
        <v>4</v>
      </c>
      <c r="F1338" s="17">
        <v>1</v>
      </c>
      <c r="G1338" s="17">
        <v>13.57</v>
      </c>
      <c r="H1338" s="73">
        <f t="shared" ref="H1338:H1350" si="85">(2*F1338)/1.055</f>
        <v>1.8957345971563981</v>
      </c>
      <c r="I1338" s="10">
        <f t="shared" si="83"/>
        <v>12.348700000000001</v>
      </c>
    </row>
    <row r="1339" spans="1:60" x14ac:dyDescent="0.25">
      <c r="A1339" s="2" t="s">
        <v>1358</v>
      </c>
      <c r="B1339" s="4" t="s">
        <v>1022</v>
      </c>
      <c r="C1339" s="2" t="s">
        <v>1023</v>
      </c>
      <c r="D1339" s="2" t="s">
        <v>458</v>
      </c>
      <c r="E1339" s="2">
        <v>4</v>
      </c>
      <c r="F1339" s="17">
        <v>1</v>
      </c>
      <c r="G1339" s="17">
        <v>13</v>
      </c>
      <c r="H1339" s="73">
        <f t="shared" si="85"/>
        <v>1.8957345971563981</v>
      </c>
      <c r="I1339" s="10">
        <f t="shared" si="83"/>
        <v>11.83</v>
      </c>
    </row>
    <row r="1340" spans="1:60" x14ac:dyDescent="0.25">
      <c r="A1340" s="2" t="s">
        <v>1358</v>
      </c>
      <c r="B1340" s="4" t="s">
        <v>1042</v>
      </c>
      <c r="C1340" s="2" t="s">
        <v>1043</v>
      </c>
      <c r="D1340" s="2" t="s">
        <v>458</v>
      </c>
      <c r="E1340" s="2">
        <v>4</v>
      </c>
      <c r="F1340" s="17">
        <v>1</v>
      </c>
      <c r="G1340" s="17">
        <v>13.57</v>
      </c>
      <c r="H1340" s="73">
        <f t="shared" si="85"/>
        <v>1.8957345971563981</v>
      </c>
      <c r="I1340" s="10">
        <f t="shared" si="83"/>
        <v>12.348700000000001</v>
      </c>
      <c r="J1340" s="5"/>
    </row>
    <row r="1341" spans="1:60" x14ac:dyDescent="0.25">
      <c r="A1341" s="2" t="s">
        <v>1358</v>
      </c>
      <c r="B1341" s="4" t="s">
        <v>1018</v>
      </c>
      <c r="C1341" s="2" t="s">
        <v>1019</v>
      </c>
      <c r="D1341" s="2" t="s">
        <v>458</v>
      </c>
      <c r="E1341" s="2">
        <v>4</v>
      </c>
      <c r="F1341" s="17">
        <v>3</v>
      </c>
      <c r="G1341" s="17">
        <v>13</v>
      </c>
      <c r="H1341" s="73">
        <f t="shared" si="85"/>
        <v>5.6872037914691944</v>
      </c>
      <c r="I1341" s="10">
        <f t="shared" si="83"/>
        <v>35.49</v>
      </c>
      <c r="J1341" s="5"/>
    </row>
    <row r="1342" spans="1:60" x14ac:dyDescent="0.25">
      <c r="A1342" s="2" t="s">
        <v>1358</v>
      </c>
      <c r="B1342" s="4" t="s">
        <v>1008</v>
      </c>
      <c r="C1342" s="2" t="s">
        <v>1009</v>
      </c>
      <c r="D1342" s="2" t="s">
        <v>458</v>
      </c>
      <c r="E1342" s="2">
        <v>4</v>
      </c>
      <c r="F1342" s="17">
        <v>1</v>
      </c>
      <c r="G1342" s="17">
        <v>13</v>
      </c>
      <c r="H1342" s="73">
        <f t="shared" si="85"/>
        <v>1.8957345971563981</v>
      </c>
      <c r="I1342" s="10">
        <f t="shared" si="83"/>
        <v>11.83</v>
      </c>
    </row>
    <row r="1343" spans="1:60" x14ac:dyDescent="0.25">
      <c r="A1343" s="2" t="s">
        <v>1358</v>
      </c>
      <c r="B1343" s="4" t="s">
        <v>1016</v>
      </c>
      <c r="C1343" s="2" t="s">
        <v>1017</v>
      </c>
      <c r="D1343" s="2" t="s">
        <v>458</v>
      </c>
      <c r="E1343" s="2">
        <v>4</v>
      </c>
      <c r="F1343" s="17">
        <v>1</v>
      </c>
      <c r="G1343" s="17">
        <v>13</v>
      </c>
      <c r="H1343" s="73">
        <f t="shared" si="85"/>
        <v>1.8957345971563981</v>
      </c>
      <c r="I1343" s="10">
        <f t="shared" si="83"/>
        <v>11.83</v>
      </c>
      <c r="J1343" s="2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5"/>
      <c r="V1343" s="5"/>
      <c r="W1343" s="5"/>
      <c r="X1343" s="5"/>
      <c r="Y1343" s="5"/>
      <c r="Z1343" s="5"/>
      <c r="AA1343" s="5"/>
      <c r="AB1343" s="5"/>
      <c r="AC1343" s="5"/>
      <c r="AD1343" s="5"/>
      <c r="AE1343" s="5"/>
      <c r="AF1343" s="5"/>
      <c r="AG1343" s="5"/>
      <c r="AH1343" s="5"/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</row>
    <row r="1344" spans="1:60" x14ac:dyDescent="0.25">
      <c r="A1344" s="2" t="s">
        <v>1358</v>
      </c>
      <c r="B1344" s="4" t="s">
        <v>2678</v>
      </c>
      <c r="C1344" s="2" t="s">
        <v>2679</v>
      </c>
      <c r="D1344" s="2" t="s">
        <v>458</v>
      </c>
      <c r="E1344" s="2">
        <v>5</v>
      </c>
      <c r="F1344" s="17">
        <v>1</v>
      </c>
      <c r="G1344" s="17">
        <v>14</v>
      </c>
      <c r="H1344" s="73">
        <f t="shared" si="85"/>
        <v>1.8957345971563981</v>
      </c>
      <c r="I1344" s="10">
        <f t="shared" si="83"/>
        <v>12.74</v>
      </c>
    </row>
    <row r="1345" spans="1:60" x14ac:dyDescent="0.25">
      <c r="A1345" s="2" t="s">
        <v>1358</v>
      </c>
      <c r="B1345" s="4" t="s">
        <v>1014</v>
      </c>
      <c r="C1345" s="2" t="s">
        <v>1015</v>
      </c>
      <c r="D1345" s="2" t="s">
        <v>458</v>
      </c>
      <c r="E1345" s="2">
        <v>4</v>
      </c>
      <c r="F1345" s="17">
        <v>2</v>
      </c>
      <c r="G1345" s="17">
        <v>13</v>
      </c>
      <c r="H1345" s="73">
        <f t="shared" si="85"/>
        <v>3.7914691943127963</v>
      </c>
      <c r="I1345" s="10">
        <f t="shared" si="83"/>
        <v>23.66</v>
      </c>
    </row>
    <row r="1346" spans="1:60" x14ac:dyDescent="0.25">
      <c r="A1346" s="2" t="s">
        <v>1358</v>
      </c>
      <c r="B1346" s="4" t="s">
        <v>1381</v>
      </c>
      <c r="C1346" s="2" t="s">
        <v>1383</v>
      </c>
      <c r="D1346" s="2" t="s">
        <v>458</v>
      </c>
      <c r="E1346" s="2">
        <v>4</v>
      </c>
      <c r="F1346" s="17">
        <v>8</v>
      </c>
      <c r="G1346" s="17">
        <v>13</v>
      </c>
      <c r="H1346" s="73">
        <f t="shared" si="85"/>
        <v>15.165876777251185</v>
      </c>
      <c r="I1346" s="10">
        <f t="shared" si="83"/>
        <v>94.64</v>
      </c>
      <c r="J1346" s="5"/>
    </row>
    <row r="1347" spans="1:60" x14ac:dyDescent="0.25">
      <c r="A1347" s="2" t="s">
        <v>1358</v>
      </c>
      <c r="B1347" s="4" t="s">
        <v>2657</v>
      </c>
      <c r="C1347" s="2" t="s">
        <v>2658</v>
      </c>
      <c r="D1347" s="2" t="s">
        <v>458</v>
      </c>
      <c r="E1347" s="2">
        <v>4</v>
      </c>
      <c r="F1347" s="17">
        <v>2</v>
      </c>
      <c r="G1347" s="17">
        <v>13</v>
      </c>
      <c r="H1347" s="73">
        <f t="shared" si="85"/>
        <v>3.7914691943127963</v>
      </c>
      <c r="I1347" s="10">
        <f t="shared" si="83"/>
        <v>23.66</v>
      </c>
    </row>
    <row r="1348" spans="1:60" x14ac:dyDescent="0.25">
      <c r="A1348" s="2" t="s">
        <v>1358</v>
      </c>
      <c r="B1348" s="4" t="s">
        <v>3620</v>
      </c>
      <c r="C1348" s="2" t="s">
        <v>3621</v>
      </c>
      <c r="D1348" s="2" t="s">
        <v>458</v>
      </c>
      <c r="E1348" s="2">
        <v>2</v>
      </c>
      <c r="F1348" s="17">
        <v>1</v>
      </c>
      <c r="G1348" s="17">
        <v>8</v>
      </c>
      <c r="H1348" s="73">
        <f t="shared" si="85"/>
        <v>1.8957345971563981</v>
      </c>
      <c r="I1348" s="10">
        <f t="shared" si="83"/>
        <v>7.28</v>
      </c>
    </row>
    <row r="1349" spans="1:60" x14ac:dyDescent="0.25">
      <c r="A1349" s="2" t="s">
        <v>1358</v>
      </c>
      <c r="B1349" s="4" t="s">
        <v>1024</v>
      </c>
      <c r="C1349" s="2" t="s">
        <v>1025</v>
      </c>
      <c r="D1349" s="2" t="s">
        <v>458</v>
      </c>
      <c r="E1349" s="2">
        <v>4</v>
      </c>
      <c r="F1349" s="17">
        <v>1</v>
      </c>
      <c r="G1349" s="17">
        <v>13</v>
      </c>
      <c r="H1349" s="73">
        <f t="shared" si="85"/>
        <v>1.8957345971563981</v>
      </c>
      <c r="I1349" s="10">
        <f t="shared" si="83"/>
        <v>11.83</v>
      </c>
    </row>
    <row r="1350" spans="1:60" x14ac:dyDescent="0.25">
      <c r="A1350" s="2" t="s">
        <v>1358</v>
      </c>
      <c r="B1350" s="4" t="s">
        <v>1028</v>
      </c>
      <c r="C1350" s="2" t="s">
        <v>1029</v>
      </c>
      <c r="D1350" s="2" t="s">
        <v>458</v>
      </c>
      <c r="E1350" s="2">
        <v>4</v>
      </c>
      <c r="F1350" s="17">
        <v>2</v>
      </c>
      <c r="G1350" s="17">
        <v>13</v>
      </c>
      <c r="H1350" s="73">
        <f t="shared" si="85"/>
        <v>3.7914691943127963</v>
      </c>
      <c r="I1350" s="10">
        <f t="shared" si="83"/>
        <v>23.66</v>
      </c>
    </row>
    <row r="1351" spans="1:60" x14ac:dyDescent="0.25">
      <c r="A1351" s="2" t="s">
        <v>1358</v>
      </c>
      <c r="B1351" s="4" t="s">
        <v>2671</v>
      </c>
      <c r="C1351" s="2" t="s">
        <v>2672</v>
      </c>
      <c r="D1351" s="2" t="s">
        <v>458</v>
      </c>
      <c r="E1351" s="2">
        <v>5</v>
      </c>
      <c r="F1351" s="17">
        <v>1</v>
      </c>
      <c r="G1351" s="17">
        <v>13</v>
      </c>
      <c r="H1351" s="73">
        <f>(2.5*F1351)/1.055</f>
        <v>2.3696682464454977</v>
      </c>
      <c r="I1351" s="10">
        <f t="shared" si="83"/>
        <v>11.83</v>
      </c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G1351" s="2"/>
      <c r="AH1351" s="2"/>
      <c r="AI1351" s="2"/>
      <c r="AJ1351" s="2"/>
      <c r="AK1351" s="2"/>
      <c r="AL1351" s="2"/>
      <c r="AM1351" s="2"/>
      <c r="AN1351" s="2"/>
      <c r="AO1351" s="2"/>
      <c r="AP1351" s="2"/>
      <c r="AQ1351" s="2"/>
      <c r="AR1351" s="2"/>
      <c r="AS1351" s="2"/>
      <c r="AT1351" s="2"/>
      <c r="AU1351" s="2"/>
      <c r="AV1351" s="2"/>
      <c r="AW1351" s="2"/>
      <c r="AX1351" s="2"/>
      <c r="AY1351" s="2"/>
      <c r="AZ1351" s="2"/>
      <c r="BA1351" s="2"/>
      <c r="BB1351" s="2"/>
      <c r="BC1351" s="2"/>
      <c r="BD1351" s="2"/>
      <c r="BE1351" s="2"/>
      <c r="BF1351" s="2"/>
      <c r="BG1351" s="2"/>
      <c r="BH1351" s="2"/>
    </row>
    <row r="1352" spans="1:60" x14ac:dyDescent="0.25">
      <c r="A1352" s="2" t="s">
        <v>1358</v>
      </c>
      <c r="B1352" s="4" t="s">
        <v>1010</v>
      </c>
      <c r="C1352" s="2" t="s">
        <v>1011</v>
      </c>
      <c r="D1352" s="2" t="s">
        <v>458</v>
      </c>
      <c r="E1352" s="2">
        <v>4</v>
      </c>
      <c r="F1352" s="17">
        <v>2</v>
      </c>
      <c r="G1352" s="17">
        <v>13</v>
      </c>
      <c r="H1352" s="73">
        <f>(2*F1352)/1.055</f>
        <v>3.7914691943127963</v>
      </c>
      <c r="I1352" s="10">
        <f t="shared" si="83"/>
        <v>23.66</v>
      </c>
    </row>
    <row r="1353" spans="1:60" x14ac:dyDescent="0.25">
      <c r="A1353" s="2" t="s">
        <v>1358</v>
      </c>
      <c r="B1353" s="4" t="s">
        <v>584</v>
      </c>
      <c r="C1353" s="2" t="s">
        <v>585</v>
      </c>
      <c r="D1353" s="2" t="s">
        <v>458</v>
      </c>
      <c r="E1353" s="2">
        <v>2</v>
      </c>
      <c r="F1353" s="17">
        <v>8</v>
      </c>
      <c r="G1353" s="17">
        <v>10</v>
      </c>
      <c r="H1353" s="73">
        <f>(2*F1353)/1.055</f>
        <v>15.165876777251185</v>
      </c>
      <c r="I1353" s="10">
        <f t="shared" si="83"/>
        <v>72.8</v>
      </c>
    </row>
    <row r="1354" spans="1:60" x14ac:dyDescent="0.25">
      <c r="A1354" s="2" t="s">
        <v>1358</v>
      </c>
      <c r="B1354" s="4" t="s">
        <v>3741</v>
      </c>
      <c r="C1354" s="2" t="s">
        <v>2670</v>
      </c>
      <c r="D1354" s="2" t="s">
        <v>458</v>
      </c>
      <c r="E1354" s="2">
        <v>5</v>
      </c>
      <c r="F1354" s="17">
        <v>6</v>
      </c>
      <c r="G1354" s="17">
        <v>13.57</v>
      </c>
      <c r="H1354" s="73">
        <f>(2*F1354)/1.055</f>
        <v>11.374407582938389</v>
      </c>
      <c r="I1354" s="10">
        <f t="shared" si="83"/>
        <v>74.092200000000005</v>
      </c>
      <c r="J1354" s="5"/>
    </row>
    <row r="1355" spans="1:60" x14ac:dyDescent="0.25">
      <c r="A1355" s="2" t="s">
        <v>1358</v>
      </c>
      <c r="B1355" s="4" t="s">
        <v>3162</v>
      </c>
      <c r="C1355" s="2" t="s">
        <v>3161</v>
      </c>
      <c r="D1355" s="2" t="s">
        <v>458</v>
      </c>
      <c r="E1355" s="2">
        <v>4</v>
      </c>
      <c r="F1355" s="17">
        <v>2</v>
      </c>
      <c r="G1355" s="17">
        <v>10</v>
      </c>
      <c r="H1355" s="73">
        <f>(3*F1355)/1.055</f>
        <v>5.6872037914691944</v>
      </c>
      <c r="I1355" s="10">
        <f t="shared" si="83"/>
        <v>18.2</v>
      </c>
      <c r="J1355" s="5"/>
    </row>
    <row r="1356" spans="1:60" x14ac:dyDescent="0.25">
      <c r="A1356" s="2" t="s">
        <v>1358</v>
      </c>
      <c r="B1356" s="4" t="s">
        <v>2653</v>
      </c>
      <c r="C1356" s="2" t="s">
        <v>2654</v>
      </c>
      <c r="D1356" s="2" t="s">
        <v>458</v>
      </c>
      <c r="E1356" s="2">
        <v>2</v>
      </c>
      <c r="F1356" s="17">
        <v>1</v>
      </c>
      <c r="G1356" s="17">
        <v>8.5</v>
      </c>
      <c r="H1356" s="73">
        <f>(2*F1356)/1.055</f>
        <v>1.8957345971563981</v>
      </c>
      <c r="I1356" s="10">
        <f t="shared" si="83"/>
        <v>7.7350000000000003</v>
      </c>
    </row>
    <row r="1357" spans="1:60" x14ac:dyDescent="0.25">
      <c r="A1357" s="2" t="s">
        <v>1358</v>
      </c>
      <c r="B1357" s="4" t="s">
        <v>3754</v>
      </c>
      <c r="C1357" s="2" t="s">
        <v>3753</v>
      </c>
      <c r="D1357" s="2" t="s">
        <v>458</v>
      </c>
      <c r="E1357" s="2">
        <v>4</v>
      </c>
      <c r="F1357" s="17">
        <v>53</v>
      </c>
      <c r="G1357" s="17">
        <v>17.5</v>
      </c>
      <c r="H1357" s="73">
        <f>(0.25*G1357*F1357)/1.055</f>
        <v>219.78672985781992</v>
      </c>
      <c r="I1357" s="38"/>
      <c r="J1357" s="24"/>
      <c r="K1357" s="24"/>
    </row>
    <row r="1358" spans="1:60" x14ac:dyDescent="0.25">
      <c r="A1358" s="2" t="s">
        <v>1358</v>
      </c>
      <c r="B1358" s="4" t="s">
        <v>3158</v>
      </c>
      <c r="C1358" s="2" t="s">
        <v>3159</v>
      </c>
      <c r="D1358" s="2" t="s">
        <v>458</v>
      </c>
      <c r="E1358" s="2">
        <v>4</v>
      </c>
      <c r="F1358" s="17">
        <v>3</v>
      </c>
      <c r="G1358" s="17">
        <v>14</v>
      </c>
      <c r="H1358" s="73">
        <f>(3*F1358)/1.055</f>
        <v>8.5308056872037916</v>
      </c>
      <c r="I1358" s="10">
        <f t="shared" ref="I1358:I1364" si="86">F1358*G1358*0.91</f>
        <v>38.22</v>
      </c>
    </row>
    <row r="1359" spans="1:60" x14ac:dyDescent="0.25">
      <c r="A1359" s="2" t="s">
        <v>1358</v>
      </c>
      <c r="B1359" s="4" t="s">
        <v>2668</v>
      </c>
      <c r="C1359" s="2" t="s">
        <v>2669</v>
      </c>
      <c r="D1359" s="2" t="s">
        <v>458</v>
      </c>
      <c r="E1359" s="2">
        <v>6</v>
      </c>
      <c r="F1359" s="17">
        <v>1</v>
      </c>
      <c r="G1359" s="17">
        <v>14</v>
      </c>
      <c r="H1359" s="73">
        <f>(2*F1359)/1.055</f>
        <v>1.8957345971563981</v>
      </c>
      <c r="I1359" s="10">
        <f t="shared" si="86"/>
        <v>12.74</v>
      </c>
      <c r="J1359" s="2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5"/>
      <c r="V1359" s="5"/>
      <c r="W1359" s="5"/>
      <c r="X1359" s="5"/>
      <c r="Y1359" s="5"/>
      <c r="Z1359" s="5"/>
      <c r="AA1359" s="5"/>
      <c r="AB1359" s="5"/>
      <c r="AC1359" s="5"/>
      <c r="AD1359" s="5"/>
      <c r="AE1359" s="5"/>
      <c r="AF1359" s="5"/>
      <c r="AG1359" s="5"/>
      <c r="AH1359" s="5"/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</row>
    <row r="1360" spans="1:60" x14ac:dyDescent="0.25">
      <c r="A1360" s="2" t="s">
        <v>1358</v>
      </c>
      <c r="B1360" s="4" t="s">
        <v>3163</v>
      </c>
      <c r="C1360" s="2" t="s">
        <v>3164</v>
      </c>
      <c r="D1360" s="2" t="s">
        <v>458</v>
      </c>
      <c r="E1360" s="2">
        <v>5</v>
      </c>
      <c r="F1360" s="17">
        <v>1</v>
      </c>
      <c r="G1360" s="17">
        <v>14</v>
      </c>
      <c r="H1360" s="73">
        <f>(2*F1360)/1.055</f>
        <v>1.8957345971563981</v>
      </c>
      <c r="I1360" s="10">
        <f t="shared" si="86"/>
        <v>12.74</v>
      </c>
    </row>
    <row r="1361" spans="1:60" x14ac:dyDescent="0.25">
      <c r="A1361" s="2" t="s">
        <v>1358</v>
      </c>
      <c r="B1361" s="4" t="s">
        <v>2673</v>
      </c>
      <c r="C1361" s="2" t="s">
        <v>2674</v>
      </c>
      <c r="D1361" s="2" t="s">
        <v>458</v>
      </c>
      <c r="E1361" s="2">
        <v>5</v>
      </c>
      <c r="F1361" s="17">
        <v>1</v>
      </c>
      <c r="G1361" s="17">
        <v>12.9</v>
      </c>
      <c r="H1361" s="73">
        <f>(2*F1361)/1.055</f>
        <v>1.8957345971563981</v>
      </c>
      <c r="I1361" s="10">
        <f t="shared" si="86"/>
        <v>11.739000000000001</v>
      </c>
    </row>
    <row r="1362" spans="1:60" x14ac:dyDescent="0.25">
      <c r="A1362" s="2" t="s">
        <v>1358</v>
      </c>
      <c r="B1362" s="4" t="s">
        <v>1030</v>
      </c>
      <c r="C1362" s="2" t="s">
        <v>1031</v>
      </c>
      <c r="D1362" s="2" t="s">
        <v>458</v>
      </c>
      <c r="E1362" s="2">
        <v>4</v>
      </c>
      <c r="F1362" s="17">
        <v>1</v>
      </c>
      <c r="G1362" s="17">
        <v>13.57</v>
      </c>
      <c r="H1362" s="73">
        <f>(2*F1362)/1.055</f>
        <v>1.8957345971563981</v>
      </c>
      <c r="I1362" s="10">
        <f t="shared" si="86"/>
        <v>12.348700000000001</v>
      </c>
    </row>
    <row r="1363" spans="1:60" x14ac:dyDescent="0.25">
      <c r="A1363" s="2" t="s">
        <v>1358</v>
      </c>
      <c r="B1363" s="4" t="s">
        <v>3739</v>
      </c>
      <c r="C1363" s="2" t="s">
        <v>3740</v>
      </c>
      <c r="D1363" s="2" t="s">
        <v>458</v>
      </c>
      <c r="E1363" s="2">
        <v>5</v>
      </c>
      <c r="F1363" s="17">
        <v>3</v>
      </c>
      <c r="G1363" s="17">
        <v>13</v>
      </c>
      <c r="H1363" s="73">
        <f>(2*F1363)/1.055</f>
        <v>5.6872037914691944</v>
      </c>
      <c r="I1363" s="10">
        <f t="shared" si="86"/>
        <v>35.49</v>
      </c>
    </row>
    <row r="1364" spans="1:60" x14ac:dyDescent="0.25">
      <c r="A1364" s="2" t="s">
        <v>3562</v>
      </c>
      <c r="B1364" s="4" t="s">
        <v>3564</v>
      </c>
      <c r="C1364" s="2" t="s">
        <v>1642</v>
      </c>
      <c r="D1364" s="2" t="s">
        <v>425</v>
      </c>
      <c r="E1364" s="2">
        <v>8</v>
      </c>
      <c r="F1364" s="17">
        <v>2</v>
      </c>
      <c r="G1364" s="17">
        <v>12</v>
      </c>
      <c r="H1364" s="73">
        <f>(F1364*3)/1.055</f>
        <v>5.6872037914691944</v>
      </c>
      <c r="I1364" s="10">
        <f t="shared" si="86"/>
        <v>21.84</v>
      </c>
    </row>
    <row r="1365" spans="1:60" x14ac:dyDescent="0.25">
      <c r="B1365" s="46" t="s">
        <v>3564</v>
      </c>
    </row>
    <row r="1366" spans="1:60" x14ac:dyDescent="0.25">
      <c r="A1366" s="2" t="s">
        <v>3562</v>
      </c>
      <c r="B1366" s="4" t="s">
        <v>3563</v>
      </c>
      <c r="C1366" s="2" t="s">
        <v>2301</v>
      </c>
      <c r="D1366" s="2" t="s">
        <v>425</v>
      </c>
      <c r="E1366" s="2">
        <v>8</v>
      </c>
      <c r="F1366" s="17">
        <v>2</v>
      </c>
      <c r="G1366" s="17">
        <v>12</v>
      </c>
      <c r="H1366" s="73">
        <f>(F1366*3)/1.055</f>
        <v>5.6872037914691944</v>
      </c>
      <c r="I1366" s="10">
        <f>F1366*G1366*0.91</f>
        <v>21.84</v>
      </c>
      <c r="J1366" s="2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5"/>
      <c r="V1366" s="5"/>
      <c r="W1366" s="5"/>
      <c r="X1366" s="5"/>
      <c r="Y1366" s="5"/>
      <c r="Z1366" s="5"/>
      <c r="AA1366" s="5"/>
      <c r="AB1366" s="5"/>
      <c r="AC1366" s="5"/>
      <c r="AD1366" s="5"/>
      <c r="AE1366" s="5"/>
      <c r="AF1366" s="5"/>
      <c r="AG1366" s="5"/>
      <c r="AH1366" s="5"/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</row>
    <row r="1367" spans="1:60" x14ac:dyDescent="0.25">
      <c r="B1367" s="46" t="s">
        <v>3563</v>
      </c>
    </row>
    <row r="1368" spans="1:60" x14ac:dyDescent="0.25">
      <c r="A1368" s="2" t="s">
        <v>1566</v>
      </c>
      <c r="B1368" s="4" t="s">
        <v>1572</v>
      </c>
      <c r="C1368" s="2" t="s">
        <v>1573</v>
      </c>
      <c r="D1368" s="2" t="s">
        <v>807</v>
      </c>
      <c r="E1368" s="2">
        <v>11</v>
      </c>
      <c r="F1368" s="17">
        <v>1</v>
      </c>
      <c r="G1368" s="17">
        <v>9.5</v>
      </c>
      <c r="H1368" s="73">
        <f>(F1368*G1368*0.65)/1.055</f>
        <v>5.8530805687203795</v>
      </c>
      <c r="I1368" s="10">
        <f>F1368*G1368*0.91</f>
        <v>8.6449999999999996</v>
      </c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G1368" s="2"/>
      <c r="AH1368" s="2"/>
      <c r="AI1368" s="2"/>
      <c r="AJ1368" s="2"/>
      <c r="AK1368" s="2"/>
      <c r="AL1368" s="2"/>
      <c r="AM1368" s="2"/>
      <c r="AN1368" s="2"/>
      <c r="AO1368" s="2"/>
      <c r="AP1368" s="2"/>
      <c r="AQ1368" s="2"/>
      <c r="AR1368" s="2"/>
      <c r="AS1368" s="2"/>
      <c r="AT1368" s="2"/>
      <c r="AU1368" s="2"/>
      <c r="AV1368" s="2"/>
      <c r="AW1368" s="2"/>
      <c r="AX1368" s="2"/>
      <c r="AY1368" s="2"/>
      <c r="AZ1368" s="2"/>
      <c r="BA1368" s="2"/>
      <c r="BB1368" s="2"/>
      <c r="BC1368" s="2"/>
      <c r="BD1368" s="2"/>
      <c r="BE1368" s="2"/>
      <c r="BF1368" s="2"/>
      <c r="BG1368" s="2"/>
      <c r="BH1368" s="2"/>
    </row>
    <row r="1369" spans="1:60" x14ac:dyDescent="0.25">
      <c r="A1369" s="2" t="s">
        <v>1566</v>
      </c>
      <c r="B1369" s="4" t="s">
        <v>1567</v>
      </c>
      <c r="C1369" s="2" t="s">
        <v>1568</v>
      </c>
      <c r="D1369" s="2" t="s">
        <v>807</v>
      </c>
      <c r="E1369" s="2">
        <v>9</v>
      </c>
      <c r="F1369" s="17">
        <v>1</v>
      </c>
      <c r="G1369" s="17">
        <v>9.5</v>
      </c>
      <c r="H1369" s="73">
        <f>(F1369*G1369*0.65)/1.055</f>
        <v>5.8530805687203795</v>
      </c>
      <c r="I1369" s="10">
        <f>F1369*G1369*0.91</f>
        <v>8.6449999999999996</v>
      </c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  <c r="W1369" s="5"/>
      <c r="X1369" s="5"/>
      <c r="Y1369" s="5"/>
      <c r="Z1369" s="5"/>
      <c r="AA1369" s="5"/>
      <c r="AB1369" s="5"/>
      <c r="AC1369" s="5"/>
      <c r="AD1369" s="5"/>
      <c r="AE1369" s="5"/>
      <c r="AF1369" s="5"/>
      <c r="AG1369" s="5"/>
      <c r="AH1369" s="5"/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</row>
    <row r="1370" spans="1:60" x14ac:dyDescent="0.25">
      <c r="A1370" s="2" t="s">
        <v>1566</v>
      </c>
      <c r="B1370" s="4" t="s">
        <v>1571</v>
      </c>
      <c r="C1370" s="2" t="s">
        <v>1241</v>
      </c>
      <c r="D1370" s="2" t="s">
        <v>807</v>
      </c>
      <c r="E1370" s="2">
        <v>11</v>
      </c>
      <c r="F1370" s="17">
        <v>1</v>
      </c>
      <c r="G1370" s="17">
        <v>9.5</v>
      </c>
      <c r="H1370" s="73">
        <f>(F1370*G1370*0.65)/1.055</f>
        <v>5.8530805687203795</v>
      </c>
      <c r="I1370" s="10">
        <f>F1370*G1370*0.91</f>
        <v>8.6449999999999996</v>
      </c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  <c r="W1370" s="5"/>
      <c r="X1370" s="5"/>
      <c r="Y1370" s="5"/>
      <c r="Z1370" s="5"/>
      <c r="AA1370" s="5"/>
      <c r="AB1370" s="5"/>
      <c r="AC1370" s="5"/>
      <c r="AD1370" s="5"/>
      <c r="AE1370" s="5"/>
      <c r="AF1370" s="5"/>
      <c r="AG1370" s="5"/>
      <c r="AH1370" s="5"/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</row>
    <row r="1371" spans="1:60" x14ac:dyDescent="0.25">
      <c r="A1371" s="2" t="s">
        <v>1566</v>
      </c>
      <c r="B1371" s="4" t="s">
        <v>1569</v>
      </c>
      <c r="C1371" s="2" t="s">
        <v>1570</v>
      </c>
      <c r="D1371" s="2" t="s">
        <v>807</v>
      </c>
      <c r="E1371" s="2">
        <v>11</v>
      </c>
      <c r="F1371" s="17">
        <v>1</v>
      </c>
      <c r="G1371" s="17">
        <v>9.5</v>
      </c>
      <c r="H1371" s="73">
        <f>(F1371*G1371*0.65)/1.055</f>
        <v>5.8530805687203795</v>
      </c>
      <c r="I1371" s="10">
        <f>F1371*G1371*0.91</f>
        <v>8.6449999999999996</v>
      </c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G1371" s="2"/>
      <c r="AH1371" s="2"/>
      <c r="AI1371" s="2"/>
      <c r="AJ1371" s="2"/>
      <c r="AK1371" s="2"/>
      <c r="AL1371" s="2"/>
      <c r="AM1371" s="2"/>
      <c r="AN1371" s="2"/>
      <c r="AO1371" s="2"/>
      <c r="AP1371" s="2"/>
      <c r="AQ1371" s="2"/>
      <c r="AR1371" s="2"/>
      <c r="AS1371" s="2"/>
      <c r="AT1371" s="2"/>
      <c r="AU1371" s="2"/>
      <c r="AV1371" s="2"/>
      <c r="AW1371" s="2"/>
      <c r="AX1371" s="2"/>
      <c r="AY1371" s="2"/>
      <c r="AZ1371" s="2"/>
      <c r="BA1371" s="2"/>
      <c r="BB1371" s="2"/>
      <c r="BC1371" s="2"/>
      <c r="BD1371" s="2"/>
      <c r="BE1371" s="2"/>
      <c r="BF1371" s="2"/>
      <c r="BG1371" s="2"/>
      <c r="BH1371" s="2"/>
    </row>
    <row r="1372" spans="1:60" x14ac:dyDescent="0.25">
      <c r="A1372" s="2" t="s">
        <v>3444</v>
      </c>
      <c r="B1372" s="4" t="s">
        <v>3445</v>
      </c>
      <c r="C1372" s="2" t="s">
        <v>3446</v>
      </c>
      <c r="D1372" s="2" t="s">
        <v>3184</v>
      </c>
      <c r="E1372" s="2">
        <v>7</v>
      </c>
      <c r="F1372" s="17">
        <v>27</v>
      </c>
      <c r="G1372" s="17">
        <v>1.5</v>
      </c>
      <c r="H1372" s="73">
        <f>(F1372*0.75)/1.055</f>
        <v>19.194312796208532</v>
      </c>
      <c r="I1372" s="10">
        <f>F1372*G1372*0.91</f>
        <v>36.855000000000004</v>
      </c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G1372" s="2"/>
      <c r="AH1372" s="2"/>
      <c r="AI1372" s="2"/>
      <c r="AJ1372" s="2"/>
      <c r="AK1372" s="2"/>
      <c r="AL1372" s="2"/>
      <c r="AM1372" s="2"/>
      <c r="AN1372" s="2"/>
      <c r="AO1372" s="2"/>
      <c r="AP1372" s="2"/>
      <c r="AQ1372" s="2"/>
      <c r="AR1372" s="2"/>
      <c r="AS1372" s="2"/>
      <c r="AT1372" s="2"/>
      <c r="AU1372" s="2"/>
      <c r="AV1372" s="2"/>
      <c r="AW1372" s="2"/>
      <c r="AX1372" s="2"/>
      <c r="AY1372" s="2"/>
      <c r="AZ1372" s="2"/>
      <c r="BA1372" s="2"/>
      <c r="BB1372" s="2"/>
      <c r="BC1372" s="2"/>
      <c r="BD1372" s="2"/>
      <c r="BE1372" s="2"/>
      <c r="BF1372" s="2"/>
      <c r="BG1372" s="2"/>
      <c r="BH1372" s="2"/>
    </row>
    <row r="1373" spans="1:60" x14ac:dyDescent="0.25">
      <c r="B1373" s="46" t="s">
        <v>3445</v>
      </c>
    </row>
    <row r="1374" spans="1:60" x14ac:dyDescent="0.25">
      <c r="A1374" s="2" t="s">
        <v>3444</v>
      </c>
      <c r="B1374" s="4" t="s">
        <v>3450</v>
      </c>
      <c r="C1374" s="2" t="s">
        <v>3449</v>
      </c>
      <c r="D1374" s="2" t="s">
        <v>3184</v>
      </c>
      <c r="E1374" s="2">
        <v>7</v>
      </c>
      <c r="F1374" s="17">
        <v>3</v>
      </c>
      <c r="G1374" s="17">
        <v>1.5</v>
      </c>
      <c r="H1374" s="73">
        <f>(F1374*0.75)/1.055</f>
        <v>2.1327014218009479</v>
      </c>
      <c r="I1374" s="10">
        <f>F1374*G1374*0.91</f>
        <v>4.0949999999999998</v>
      </c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G1374" s="2"/>
      <c r="AH1374" s="2"/>
      <c r="AI1374" s="2"/>
      <c r="AJ1374" s="2"/>
      <c r="AK1374" s="2"/>
      <c r="AL1374" s="2"/>
      <c r="AM1374" s="2"/>
      <c r="AN1374" s="2"/>
      <c r="AO1374" s="2"/>
      <c r="AP1374" s="2"/>
      <c r="AQ1374" s="2"/>
      <c r="AR1374" s="2"/>
      <c r="AS1374" s="2"/>
      <c r="AT1374" s="2"/>
      <c r="AU1374" s="2"/>
      <c r="AV1374" s="2"/>
      <c r="AW1374" s="2"/>
      <c r="AX1374" s="2"/>
      <c r="AY1374" s="2"/>
      <c r="AZ1374" s="2"/>
      <c r="BA1374" s="2"/>
      <c r="BB1374" s="2"/>
      <c r="BC1374" s="2"/>
      <c r="BD1374" s="2"/>
      <c r="BE1374" s="2"/>
      <c r="BF1374" s="2"/>
      <c r="BG1374" s="2"/>
      <c r="BH1374" s="2"/>
    </row>
    <row r="1375" spans="1:60" x14ac:dyDescent="0.25">
      <c r="B1375" s="46" t="s">
        <v>3450</v>
      </c>
    </row>
    <row r="1376" spans="1:60" x14ac:dyDescent="0.25">
      <c r="A1376" s="2" t="s">
        <v>3444</v>
      </c>
      <c r="B1376" s="4" t="s">
        <v>3447</v>
      </c>
      <c r="C1376" s="2" t="s">
        <v>3448</v>
      </c>
      <c r="D1376" s="2" t="s">
        <v>3184</v>
      </c>
      <c r="E1376" s="2">
        <v>7</v>
      </c>
      <c r="F1376" s="17">
        <v>26</v>
      </c>
      <c r="G1376" s="17">
        <v>1.5</v>
      </c>
      <c r="H1376" s="73">
        <f>(F1376*0.75)/1.055</f>
        <v>18.483412322274884</v>
      </c>
      <c r="I1376" s="10">
        <f>F1376*G1376*0.91</f>
        <v>35.49</v>
      </c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G1376" s="2"/>
      <c r="AH1376" s="2"/>
      <c r="AI1376" s="2"/>
      <c r="AJ1376" s="2"/>
      <c r="AK1376" s="2"/>
      <c r="AL1376" s="2"/>
      <c r="AM1376" s="2"/>
      <c r="AN1376" s="2"/>
      <c r="AO1376" s="2"/>
      <c r="AP1376" s="2"/>
      <c r="AQ1376" s="2"/>
      <c r="AR1376" s="2"/>
      <c r="AS1376" s="2"/>
      <c r="AT1376" s="2"/>
      <c r="AU1376" s="2"/>
      <c r="AV1376" s="2"/>
      <c r="AW1376" s="2"/>
      <c r="AX1376" s="2"/>
      <c r="AY1376" s="2"/>
      <c r="AZ1376" s="2"/>
      <c r="BA1376" s="2"/>
      <c r="BB1376" s="2"/>
      <c r="BC1376" s="2"/>
      <c r="BD1376" s="2"/>
      <c r="BE1376" s="2"/>
      <c r="BF1376" s="2"/>
      <c r="BG1376" s="2"/>
      <c r="BH1376" s="2"/>
    </row>
    <row r="1377" spans="1:60" x14ac:dyDescent="0.25">
      <c r="B1377" s="46" t="s">
        <v>3447</v>
      </c>
    </row>
    <row r="1378" spans="1:60" x14ac:dyDescent="0.25">
      <c r="A1378" s="2" t="s">
        <v>3444</v>
      </c>
      <c r="B1378" s="4" t="s">
        <v>3699</v>
      </c>
      <c r="C1378" s="2" t="s">
        <v>3700</v>
      </c>
      <c r="D1378" s="2" t="s">
        <v>3184</v>
      </c>
      <c r="E1378" s="2">
        <v>7</v>
      </c>
      <c r="F1378" s="17">
        <v>26</v>
      </c>
      <c r="G1378" s="17">
        <v>9</v>
      </c>
      <c r="H1378" s="73">
        <f>(F1378*2)/1.055</f>
        <v>49.289099526066352</v>
      </c>
      <c r="I1378" s="10">
        <f>F1378*G1378*0.91</f>
        <v>212.94</v>
      </c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G1378" s="2"/>
      <c r="AH1378" s="2"/>
      <c r="AI1378" s="2"/>
      <c r="AJ1378" s="2"/>
      <c r="AK1378" s="2"/>
      <c r="AL1378" s="2"/>
      <c r="AM1378" s="2"/>
      <c r="AN1378" s="2"/>
      <c r="AO1378" s="2"/>
      <c r="AP1378" s="2"/>
      <c r="AQ1378" s="2"/>
      <c r="AR1378" s="2"/>
      <c r="AS1378" s="2"/>
      <c r="AT1378" s="2"/>
      <c r="AU1378" s="2"/>
      <c r="AV1378" s="2"/>
      <c r="AW1378" s="2"/>
      <c r="AX1378" s="2"/>
      <c r="AY1378" s="2"/>
      <c r="AZ1378" s="2"/>
      <c r="BA1378" s="2"/>
      <c r="BB1378" s="2"/>
      <c r="BC1378" s="2"/>
      <c r="BD1378" s="2"/>
      <c r="BE1378" s="2"/>
      <c r="BF1378" s="2"/>
      <c r="BG1378" s="2"/>
      <c r="BH1378" s="2"/>
    </row>
    <row r="1379" spans="1:60" x14ac:dyDescent="0.25">
      <c r="B1379" s="46" t="s">
        <v>3699</v>
      </c>
    </row>
    <row r="1380" spans="1:60" x14ac:dyDescent="0.25">
      <c r="A1380" s="2" t="s">
        <v>3425</v>
      </c>
      <c r="B1380" s="4" t="s">
        <v>3432</v>
      </c>
      <c r="C1380" s="2" t="s">
        <v>3433</v>
      </c>
      <c r="D1380" s="2" t="s">
        <v>458</v>
      </c>
      <c r="E1380" s="2">
        <v>6</v>
      </c>
      <c r="F1380" s="17">
        <v>1</v>
      </c>
      <c r="G1380" s="17">
        <v>12</v>
      </c>
      <c r="H1380" s="73">
        <f>(F1380*G1380*0.25)/1.055</f>
        <v>2.8436018957345972</v>
      </c>
      <c r="I1380" s="38"/>
      <c r="J1380" s="24"/>
      <c r="K1380" s="24"/>
      <c r="L1380" s="24"/>
      <c r="M1380" s="24"/>
      <c r="N1380" s="24"/>
      <c r="O1380" s="24"/>
      <c r="P1380" s="24"/>
      <c r="Q1380" s="24"/>
      <c r="R1380" s="24"/>
      <c r="S1380" s="24"/>
      <c r="T1380" s="24"/>
      <c r="U1380" s="24"/>
      <c r="V1380" s="24"/>
      <c r="W1380" s="24"/>
      <c r="X1380" s="24"/>
      <c r="Y1380" s="24"/>
      <c r="Z1380" s="24"/>
      <c r="AA1380" s="24"/>
      <c r="AB1380" s="24"/>
      <c r="AC1380" s="24"/>
      <c r="AD1380" s="24"/>
      <c r="AE1380" s="24"/>
      <c r="AF1380" s="24"/>
      <c r="AG1380" s="24"/>
      <c r="AH1380" s="24"/>
      <c r="AI1380" s="24"/>
      <c r="AJ1380" s="24"/>
      <c r="AK1380" s="24"/>
      <c r="AL1380" s="24"/>
      <c r="AM1380" s="24"/>
      <c r="AN1380" s="24"/>
      <c r="AO1380" s="24"/>
      <c r="AP1380" s="24"/>
      <c r="AQ1380" s="24"/>
      <c r="AR1380" s="24"/>
      <c r="AS1380" s="24"/>
      <c r="AT1380" s="24"/>
      <c r="AU1380" s="24"/>
      <c r="AV1380" s="24"/>
      <c r="AW1380" s="24"/>
      <c r="AX1380" s="24"/>
      <c r="AY1380" s="24"/>
      <c r="AZ1380" s="24"/>
      <c r="BA1380" s="24"/>
      <c r="BB1380" s="24"/>
      <c r="BC1380" s="24"/>
      <c r="BD1380" s="24"/>
      <c r="BE1380" s="24"/>
      <c r="BF1380" s="24"/>
      <c r="BG1380" s="24"/>
      <c r="BH1380" s="24"/>
    </row>
    <row r="1381" spans="1:60" x14ac:dyDescent="0.25">
      <c r="A1381" s="2" t="s">
        <v>3425</v>
      </c>
      <c r="B1381" s="4" t="s">
        <v>3426</v>
      </c>
      <c r="C1381" s="2" t="s">
        <v>3427</v>
      </c>
      <c r="D1381" s="2" t="s">
        <v>458</v>
      </c>
      <c r="E1381" s="2">
        <v>6</v>
      </c>
      <c r="F1381" s="17">
        <v>2</v>
      </c>
      <c r="G1381" s="17">
        <v>12</v>
      </c>
      <c r="H1381" s="73">
        <f>(F1381*G1381*0.25)/1.055</f>
        <v>5.6872037914691944</v>
      </c>
      <c r="I1381" s="38"/>
      <c r="J1381" s="24"/>
      <c r="K1381" s="24"/>
      <c r="L1381" s="24"/>
      <c r="M1381" s="24"/>
      <c r="N1381" s="24"/>
      <c r="O1381" s="24"/>
      <c r="P1381" s="24"/>
      <c r="Q1381" s="24"/>
      <c r="R1381" s="24"/>
      <c r="S1381" s="24"/>
      <c r="T1381" s="24"/>
      <c r="U1381" s="24"/>
      <c r="V1381" s="24"/>
      <c r="W1381" s="24"/>
      <c r="X1381" s="24"/>
      <c r="Y1381" s="24"/>
      <c r="Z1381" s="24"/>
      <c r="AA1381" s="24"/>
      <c r="AB1381" s="24"/>
      <c r="AC1381" s="24"/>
      <c r="AD1381" s="24"/>
      <c r="AE1381" s="24"/>
      <c r="AF1381" s="24"/>
      <c r="AG1381" s="24"/>
      <c r="AH1381" s="24"/>
      <c r="AI1381" s="24"/>
      <c r="AJ1381" s="24"/>
      <c r="AK1381" s="24"/>
      <c r="AL1381" s="24"/>
      <c r="AM1381" s="24"/>
      <c r="AN1381" s="24"/>
      <c r="AO1381" s="24"/>
      <c r="AP1381" s="24"/>
      <c r="AQ1381" s="24"/>
      <c r="AR1381" s="24"/>
      <c r="AS1381" s="24"/>
      <c r="AT1381" s="24"/>
      <c r="AU1381" s="24"/>
      <c r="AV1381" s="24"/>
      <c r="AW1381" s="24"/>
      <c r="AX1381" s="24"/>
      <c r="AY1381" s="24"/>
      <c r="AZ1381" s="24"/>
      <c r="BA1381" s="24"/>
      <c r="BB1381" s="24"/>
      <c r="BC1381" s="24"/>
      <c r="BD1381" s="24"/>
      <c r="BE1381" s="24"/>
      <c r="BF1381" s="24"/>
      <c r="BG1381" s="24"/>
      <c r="BH1381" s="24"/>
    </row>
    <row r="1382" spans="1:60" x14ac:dyDescent="0.25">
      <c r="A1382" s="2"/>
      <c r="B1382" s="4" t="s">
        <v>3420</v>
      </c>
      <c r="C1382" s="2" t="s">
        <v>3421</v>
      </c>
      <c r="D1382" s="2" t="s">
        <v>425</v>
      </c>
      <c r="E1382" s="2">
        <v>3</v>
      </c>
      <c r="F1382" s="17">
        <v>1</v>
      </c>
      <c r="G1382" s="17">
        <v>7.5</v>
      </c>
      <c r="H1382" s="73">
        <f>(F1382*G1382*0.25)/1.055</f>
        <v>1.7772511848341233</v>
      </c>
      <c r="I1382" s="10">
        <f>F1382*G1382*0.91</f>
        <v>6.8250000000000002</v>
      </c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  <c r="AE1382" s="2"/>
      <c r="AF1382" s="2"/>
      <c r="AG1382" s="2"/>
      <c r="AH1382" s="2"/>
      <c r="AI1382" s="2"/>
      <c r="AJ1382" s="2"/>
      <c r="AK1382" s="2"/>
      <c r="AL1382" s="2"/>
      <c r="AM1382" s="2"/>
      <c r="AN1382" s="2"/>
      <c r="AO1382" s="2"/>
      <c r="AP1382" s="2"/>
      <c r="AQ1382" s="2"/>
      <c r="AR1382" s="2"/>
      <c r="AS1382" s="2"/>
      <c r="AT1382" s="2"/>
      <c r="AU1382" s="2"/>
      <c r="AV1382" s="2"/>
      <c r="AW1382" s="2"/>
      <c r="AX1382" s="2"/>
      <c r="AY1382" s="2"/>
      <c r="AZ1382" s="2"/>
      <c r="BA1382" s="2"/>
      <c r="BB1382" s="2"/>
      <c r="BC1382" s="2"/>
      <c r="BD1382" s="2"/>
      <c r="BE1382" s="2"/>
      <c r="BF1382" s="2"/>
      <c r="BG1382" s="2"/>
      <c r="BH1382" s="2"/>
    </row>
    <row r="1383" spans="1:60" x14ac:dyDescent="0.25">
      <c r="B1383" s="46" t="s">
        <v>3420</v>
      </c>
    </row>
    <row r="1384" spans="1:60" x14ac:dyDescent="0.25">
      <c r="A1384" s="2"/>
      <c r="B1384" s="4" t="s">
        <v>2991</v>
      </c>
      <c r="C1384" s="2" t="s">
        <v>2992</v>
      </c>
      <c r="D1384" s="2" t="s">
        <v>425</v>
      </c>
      <c r="E1384" s="2">
        <v>3</v>
      </c>
      <c r="F1384" s="17">
        <v>1</v>
      </c>
      <c r="G1384" s="17">
        <v>7.5</v>
      </c>
      <c r="H1384" s="73">
        <f>(F1384*G1384*0.25)/1.055</f>
        <v>1.7772511848341233</v>
      </c>
      <c r="I1384" s="10">
        <f>F1384*G1384*0.91</f>
        <v>6.8250000000000002</v>
      </c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G1384" s="2"/>
      <c r="AH1384" s="2"/>
      <c r="AI1384" s="2"/>
      <c r="AJ1384" s="2"/>
      <c r="AK1384" s="2"/>
      <c r="AL1384" s="2"/>
      <c r="AM1384" s="2"/>
      <c r="AN1384" s="2"/>
      <c r="AO1384" s="2"/>
      <c r="AP1384" s="2"/>
      <c r="AQ1384" s="2"/>
      <c r="AR1384" s="2"/>
      <c r="AS1384" s="2"/>
      <c r="AT1384" s="2"/>
      <c r="AU1384" s="2"/>
      <c r="AV1384" s="2"/>
      <c r="AW1384" s="2"/>
      <c r="AX1384" s="2"/>
      <c r="AY1384" s="2"/>
      <c r="AZ1384" s="2"/>
      <c r="BA1384" s="2"/>
      <c r="BB1384" s="2"/>
      <c r="BC1384" s="2"/>
      <c r="BD1384" s="2"/>
      <c r="BE1384" s="2"/>
      <c r="BF1384" s="2"/>
      <c r="BG1384" s="2"/>
      <c r="BH1384" s="2"/>
    </row>
    <row r="1385" spans="1:60" x14ac:dyDescent="0.25">
      <c r="B1385" s="46" t="s">
        <v>2991</v>
      </c>
    </row>
    <row r="1386" spans="1:60" x14ac:dyDescent="0.25">
      <c r="A1386" s="2" t="s">
        <v>3425</v>
      </c>
      <c r="B1386" s="4" t="s">
        <v>3430</v>
      </c>
      <c r="C1386" s="2" t="s">
        <v>3431</v>
      </c>
      <c r="D1386" s="2" t="s">
        <v>458</v>
      </c>
      <c r="E1386" s="2">
        <v>6</v>
      </c>
      <c r="F1386" s="17">
        <v>11</v>
      </c>
      <c r="G1386" s="17">
        <v>12</v>
      </c>
      <c r="H1386" s="73">
        <f>(F1386*G1386*0.25)/1.055</f>
        <v>31.279620853080569</v>
      </c>
      <c r="I1386" s="10">
        <f>F1386*G1386*0.91</f>
        <v>120.12</v>
      </c>
      <c r="L1386" s="24"/>
      <c r="M1386" s="24"/>
      <c r="N1386" s="24"/>
      <c r="O1386" s="24"/>
      <c r="P1386" s="24"/>
      <c r="Q1386" s="24"/>
      <c r="R1386" s="24"/>
      <c r="S1386" s="24"/>
      <c r="T1386" s="24"/>
      <c r="U1386" s="24"/>
      <c r="V1386" s="24"/>
      <c r="W1386" s="24"/>
      <c r="X1386" s="24"/>
      <c r="Y1386" s="24"/>
      <c r="Z1386" s="24"/>
      <c r="AA1386" s="24"/>
      <c r="AB1386" s="24"/>
      <c r="AC1386" s="24"/>
      <c r="AD1386" s="24"/>
      <c r="AE1386" s="24"/>
      <c r="AF1386" s="24"/>
      <c r="AG1386" s="24"/>
      <c r="AH1386" s="24"/>
      <c r="AI1386" s="24"/>
      <c r="AJ1386" s="24"/>
      <c r="AK1386" s="24"/>
      <c r="AL1386" s="24"/>
      <c r="AM1386" s="24"/>
      <c r="AN1386" s="24"/>
      <c r="AO1386" s="24"/>
      <c r="AP1386" s="24"/>
      <c r="AQ1386" s="24"/>
      <c r="AR1386" s="24"/>
      <c r="AS1386" s="24"/>
      <c r="AT1386" s="24"/>
      <c r="AU1386" s="24"/>
      <c r="AV1386" s="24"/>
      <c r="AW1386" s="24"/>
      <c r="AX1386" s="24"/>
      <c r="AY1386" s="24"/>
      <c r="AZ1386" s="24"/>
      <c r="BA1386" s="24"/>
      <c r="BB1386" s="24"/>
      <c r="BC1386" s="24"/>
      <c r="BD1386" s="24"/>
      <c r="BE1386" s="24"/>
      <c r="BF1386" s="24"/>
      <c r="BG1386" s="24"/>
      <c r="BH1386" s="24"/>
    </row>
    <row r="1387" spans="1:60" x14ac:dyDescent="0.25">
      <c r="A1387" s="2" t="s">
        <v>3425</v>
      </c>
      <c r="B1387" s="4" t="s">
        <v>3428</v>
      </c>
      <c r="C1387" s="2" t="s">
        <v>3429</v>
      </c>
      <c r="D1387" s="2" t="s">
        <v>458</v>
      </c>
      <c r="E1387" s="2">
        <v>6</v>
      </c>
      <c r="F1387" s="17">
        <v>2</v>
      </c>
      <c r="G1387" s="17">
        <v>12</v>
      </c>
      <c r="H1387" s="73">
        <f>(F1387*G1387*0.25)/1.055</f>
        <v>5.6872037914691944</v>
      </c>
      <c r="I1387" s="38"/>
      <c r="J1387" s="24"/>
      <c r="K1387" s="24"/>
      <c r="L1387" s="24"/>
      <c r="M1387" s="24"/>
      <c r="N1387" s="24"/>
      <c r="O1387" s="24"/>
      <c r="P1387" s="24"/>
      <c r="Q1387" s="24"/>
      <c r="R1387" s="24"/>
      <c r="S1387" s="24"/>
      <c r="T1387" s="24"/>
      <c r="U1387" s="24"/>
      <c r="V1387" s="24"/>
      <c r="W1387" s="24"/>
      <c r="X1387" s="24"/>
      <c r="Y1387" s="24"/>
      <c r="Z1387" s="24"/>
      <c r="AA1387" s="24"/>
      <c r="AB1387" s="24"/>
      <c r="AC1387" s="24"/>
      <c r="AD1387" s="24"/>
      <c r="AE1387" s="24"/>
      <c r="AF1387" s="24"/>
      <c r="AG1387" s="24"/>
      <c r="AH1387" s="24"/>
      <c r="AI1387" s="24"/>
      <c r="AJ1387" s="24"/>
      <c r="AK1387" s="24"/>
      <c r="AL1387" s="24"/>
      <c r="AM1387" s="24"/>
      <c r="AN1387" s="24"/>
      <c r="AO1387" s="24"/>
      <c r="AP1387" s="24"/>
      <c r="AQ1387" s="24"/>
      <c r="AR1387" s="24"/>
      <c r="AS1387" s="24"/>
      <c r="AT1387" s="24"/>
      <c r="AU1387" s="24"/>
      <c r="AV1387" s="24"/>
      <c r="AW1387" s="24"/>
      <c r="AX1387" s="24"/>
      <c r="AY1387" s="24"/>
      <c r="AZ1387" s="24"/>
      <c r="BA1387" s="24"/>
      <c r="BB1387" s="24"/>
      <c r="BC1387" s="24"/>
      <c r="BD1387" s="24"/>
      <c r="BE1387" s="24"/>
      <c r="BF1387" s="24"/>
      <c r="BG1387" s="24"/>
      <c r="BH1387" s="24"/>
    </row>
    <row r="1388" spans="1:60" x14ac:dyDescent="0.25">
      <c r="A1388" s="2" t="s">
        <v>3584</v>
      </c>
      <c r="B1388" s="4" t="s">
        <v>3585</v>
      </c>
      <c r="C1388" s="2" t="s">
        <v>3586</v>
      </c>
      <c r="D1388" s="2" t="s">
        <v>425</v>
      </c>
      <c r="E1388" s="2">
        <v>12</v>
      </c>
      <c r="F1388" s="17">
        <v>1</v>
      </c>
      <c r="G1388" s="17">
        <v>23</v>
      </c>
      <c r="H1388" s="73">
        <f>(F1388*0.5)/1.055</f>
        <v>0.47393364928909953</v>
      </c>
      <c r="I1388" s="10">
        <f>F1388*G1388*0.91</f>
        <v>20.93</v>
      </c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  <c r="AD1388" s="2"/>
      <c r="AE1388" s="2"/>
      <c r="AF1388" s="2"/>
      <c r="AG1388" s="2"/>
      <c r="AH1388" s="2"/>
      <c r="AI1388" s="2"/>
      <c r="AJ1388" s="2"/>
      <c r="AK1388" s="2"/>
      <c r="AL1388" s="2"/>
      <c r="AM1388" s="2"/>
      <c r="AN1388" s="2"/>
      <c r="AO1388" s="2"/>
      <c r="AP1388" s="2"/>
      <c r="AQ1388" s="2"/>
      <c r="AR1388" s="2"/>
      <c r="AS1388" s="2"/>
      <c r="AT1388" s="2"/>
      <c r="AU1388" s="2"/>
      <c r="AV1388" s="2"/>
      <c r="AW1388" s="2"/>
      <c r="AX1388" s="2"/>
      <c r="AY1388" s="2"/>
      <c r="AZ1388" s="2"/>
      <c r="BA1388" s="2"/>
      <c r="BB1388" s="2"/>
      <c r="BC1388" s="2"/>
      <c r="BD1388" s="2"/>
      <c r="BE1388" s="2"/>
      <c r="BF1388" s="2"/>
      <c r="BG1388" s="2"/>
      <c r="BH1388" s="2"/>
    </row>
    <row r="1389" spans="1:60" x14ac:dyDescent="0.25">
      <c r="A1389" s="24" t="s">
        <v>532</v>
      </c>
      <c r="B1389" s="22"/>
      <c r="C1389" s="23" t="s">
        <v>3742</v>
      </c>
      <c r="D1389" s="23" t="s">
        <v>1815</v>
      </c>
      <c r="E1389" s="23">
        <v>6</v>
      </c>
      <c r="F1389" s="30">
        <v>2</v>
      </c>
      <c r="G1389" s="30">
        <v>7</v>
      </c>
      <c r="H1389" s="77">
        <f>(F1389*G1389*0.1)/1.055</f>
        <v>1.3270142180094788</v>
      </c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G1389" s="2"/>
      <c r="AH1389" s="2"/>
      <c r="AI1389" s="2"/>
      <c r="AJ1389" s="2"/>
      <c r="AK1389" s="2"/>
      <c r="AL1389" s="2"/>
      <c r="AM1389" s="2"/>
      <c r="AN1389" s="2"/>
      <c r="AO1389" s="2"/>
      <c r="AP1389" s="2"/>
      <c r="AQ1389" s="2"/>
      <c r="AR1389" s="2"/>
      <c r="AS1389" s="2"/>
      <c r="AT1389" s="2"/>
      <c r="AU1389" s="2"/>
      <c r="AV1389" s="2"/>
      <c r="AW1389" s="2"/>
      <c r="AX1389" s="2"/>
      <c r="AY1389" s="2"/>
      <c r="AZ1389" s="2"/>
      <c r="BA1389" s="2"/>
      <c r="BB1389" s="2"/>
      <c r="BC1389" s="2"/>
      <c r="BD1389" s="2"/>
      <c r="BE1389" s="2"/>
      <c r="BF1389" s="2"/>
      <c r="BG1389" s="2"/>
      <c r="BH1389" s="2"/>
    </row>
    <row r="1390" spans="1:60" x14ac:dyDescent="0.25">
      <c r="A1390" s="2" t="s">
        <v>955</v>
      </c>
      <c r="B1390" s="4"/>
      <c r="C1390" s="2" t="s">
        <v>3303</v>
      </c>
      <c r="D1390" s="2" t="s">
        <v>776</v>
      </c>
      <c r="E1390" s="2">
        <v>7</v>
      </c>
      <c r="F1390" s="17">
        <v>1</v>
      </c>
      <c r="G1390" s="17">
        <v>10</v>
      </c>
      <c r="H1390" s="73">
        <f>(F1390*G1390*0.25)/1.055</f>
        <v>2.3696682464454977</v>
      </c>
      <c r="I1390" s="10">
        <f>F1390*G1390*0.91</f>
        <v>9.1</v>
      </c>
    </row>
    <row r="1391" spans="1:60" x14ac:dyDescent="0.25">
      <c r="A1391" s="2" t="s">
        <v>955</v>
      </c>
      <c r="B1391" s="4"/>
      <c r="C1391" s="2" t="s">
        <v>3333</v>
      </c>
      <c r="D1391" s="2" t="s">
        <v>776</v>
      </c>
      <c r="E1391" s="2">
        <v>7</v>
      </c>
      <c r="F1391" s="17">
        <v>1</v>
      </c>
      <c r="G1391" s="17">
        <v>5</v>
      </c>
      <c r="H1391" s="73"/>
      <c r="I1391" s="10">
        <f>F1391*G1391*0.91</f>
        <v>4.55</v>
      </c>
    </row>
    <row r="1392" spans="1:60" x14ac:dyDescent="0.25">
      <c r="A1392" s="2" t="s">
        <v>955</v>
      </c>
      <c r="B1392" s="4"/>
      <c r="C1392" s="2" t="s">
        <v>3304</v>
      </c>
      <c r="D1392" s="2" t="s">
        <v>776</v>
      </c>
      <c r="E1392" s="2">
        <v>7</v>
      </c>
      <c r="F1392" s="17">
        <v>1</v>
      </c>
      <c r="G1392" s="17">
        <v>10</v>
      </c>
      <c r="H1392" s="73">
        <f>(F1392*G1392*0.25)/1.055</f>
        <v>2.3696682464454977</v>
      </c>
    </row>
    <row r="1393" spans="1:60" x14ac:dyDescent="0.25">
      <c r="A1393" s="23" t="s">
        <v>1293</v>
      </c>
      <c r="B1393" s="22"/>
      <c r="C1393" s="23" t="s">
        <v>3853</v>
      </c>
      <c r="D1393" s="23" t="s">
        <v>473</v>
      </c>
      <c r="E1393" s="23">
        <v>7</v>
      </c>
      <c r="F1393" s="30">
        <v>10</v>
      </c>
      <c r="G1393" s="30">
        <v>4.5</v>
      </c>
      <c r="H1393" s="77">
        <f>(F1393*0.5)/1.055</f>
        <v>4.7393364928909953</v>
      </c>
      <c r="I1393" s="10">
        <f>F1393*G1393*0.91</f>
        <v>40.950000000000003</v>
      </c>
      <c r="J1393" s="2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5"/>
      <c r="V1393" s="5"/>
      <c r="W1393" s="5"/>
      <c r="X1393" s="5"/>
      <c r="Y1393" s="5"/>
      <c r="Z1393" s="5"/>
      <c r="AA1393" s="5"/>
      <c r="AB1393" s="5"/>
      <c r="AC1393" s="5"/>
      <c r="AD1393" s="5"/>
      <c r="AE1393" s="5"/>
      <c r="AF1393" s="5"/>
      <c r="AG1393" s="5"/>
      <c r="AH1393" s="5"/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</row>
    <row r="1394" spans="1:60" x14ac:dyDescent="0.25">
      <c r="A1394" s="2" t="s">
        <v>938</v>
      </c>
      <c r="B1394" s="4"/>
      <c r="C1394" s="2" t="s">
        <v>941</v>
      </c>
      <c r="D1394" s="2" t="s">
        <v>425</v>
      </c>
      <c r="E1394" s="2">
        <v>10</v>
      </c>
      <c r="F1394" s="17">
        <v>4</v>
      </c>
      <c r="G1394" s="17">
        <v>19.5</v>
      </c>
      <c r="H1394" s="73">
        <f>(F1394*1.5)/1.055</f>
        <v>5.6872037914691944</v>
      </c>
      <c r="I1394" s="10">
        <f>F1394*G1394*0.91</f>
        <v>70.98</v>
      </c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  <c r="AK1394" s="2"/>
      <c r="AL1394" s="2"/>
      <c r="AM1394" s="2"/>
      <c r="AN1394" s="2"/>
      <c r="AO1394" s="2"/>
      <c r="AP1394" s="2"/>
      <c r="AQ1394" s="2"/>
      <c r="AR1394" s="2"/>
      <c r="AS1394" s="2"/>
      <c r="AT1394" s="2"/>
      <c r="AU1394" s="2"/>
      <c r="AV1394" s="2"/>
      <c r="AW1394" s="2"/>
      <c r="AX1394" s="2"/>
      <c r="AY1394" s="2"/>
      <c r="AZ1394" s="2"/>
      <c r="BA1394" s="2"/>
      <c r="BB1394" s="2"/>
      <c r="BC1394" s="2"/>
      <c r="BD1394" s="2"/>
      <c r="BE1394" s="2"/>
      <c r="BF1394" s="2"/>
      <c r="BG1394" s="2"/>
      <c r="BH1394" s="2"/>
    </row>
    <row r="1395" spans="1:60" x14ac:dyDescent="0.25">
      <c r="A1395" s="2" t="s">
        <v>529</v>
      </c>
      <c r="B1395" s="4"/>
      <c r="C1395" s="2" t="s">
        <v>3419</v>
      </c>
      <c r="D1395" s="2" t="s">
        <v>425</v>
      </c>
      <c r="E1395" s="2">
        <v>4</v>
      </c>
      <c r="F1395" s="17">
        <v>1</v>
      </c>
      <c r="G1395" s="17">
        <v>3</v>
      </c>
      <c r="H1395" s="73">
        <f>(F1395*2.5)/1.055</f>
        <v>2.3696682464454977</v>
      </c>
      <c r="I1395" s="10">
        <f>F1395*G1395*0.91</f>
        <v>2.73</v>
      </c>
      <c r="J1395" s="23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  <c r="AK1395" s="2"/>
      <c r="AL1395" s="2"/>
      <c r="AM1395" s="2"/>
      <c r="AN1395" s="2"/>
      <c r="AO1395" s="2"/>
      <c r="AP1395" s="2"/>
      <c r="AQ1395" s="2"/>
      <c r="AR1395" s="2"/>
      <c r="AS1395" s="2"/>
      <c r="AT1395" s="2"/>
      <c r="AU1395" s="2"/>
      <c r="AV1395" s="2"/>
      <c r="AW1395" s="2"/>
      <c r="AX1395" s="2"/>
      <c r="AY1395" s="2"/>
      <c r="AZ1395" s="2"/>
      <c r="BA1395" s="2"/>
      <c r="BB1395" s="2"/>
      <c r="BC1395" s="2"/>
      <c r="BD1395" s="2"/>
      <c r="BE1395" s="2"/>
      <c r="BF1395" s="2"/>
      <c r="BG1395" s="2"/>
      <c r="BH1395" s="2"/>
    </row>
    <row r="1396" spans="1:60" x14ac:dyDescent="0.25">
      <c r="A1396" t="s">
        <v>1274</v>
      </c>
      <c r="B1396" s="6"/>
      <c r="C1396" t="s">
        <v>2973</v>
      </c>
      <c r="D1396" s="2" t="s">
        <v>458</v>
      </c>
      <c r="E1396" s="2">
        <v>3</v>
      </c>
      <c r="F1396" s="10">
        <v>1</v>
      </c>
      <c r="G1396" s="10">
        <v>13</v>
      </c>
      <c r="I1396" s="10">
        <f>F1396*G1396*0.91</f>
        <v>11.83</v>
      </c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  <c r="AK1396" s="2"/>
      <c r="AL1396" s="2"/>
      <c r="AM1396" s="2"/>
      <c r="AN1396" s="2"/>
      <c r="AO1396" s="2"/>
      <c r="AP1396" s="2"/>
      <c r="AQ1396" s="2"/>
      <c r="AR1396" s="2"/>
      <c r="AS1396" s="2"/>
      <c r="AT1396" s="2"/>
      <c r="AU1396" s="2"/>
      <c r="AV1396" s="2"/>
      <c r="AW1396" s="2"/>
      <c r="AX1396" s="2"/>
      <c r="AY1396" s="2"/>
      <c r="AZ1396" s="2"/>
      <c r="BA1396" s="2"/>
      <c r="BB1396" s="2"/>
      <c r="BC1396" s="2"/>
      <c r="BD1396" s="2"/>
      <c r="BE1396" s="2"/>
      <c r="BF1396" s="2"/>
      <c r="BG1396" s="2"/>
      <c r="BH1396" s="2"/>
    </row>
    <row r="1397" spans="1:60" x14ac:dyDescent="0.25">
      <c r="A1397" s="24" t="s">
        <v>2974</v>
      </c>
      <c r="B1397" s="23"/>
      <c r="C1397" s="27" t="s">
        <v>2975</v>
      </c>
      <c r="D1397" s="23" t="s">
        <v>458</v>
      </c>
      <c r="E1397" s="23">
        <v>5</v>
      </c>
      <c r="F1397" s="38">
        <v>1</v>
      </c>
      <c r="G1397" s="38">
        <v>12</v>
      </c>
      <c r="H1397" s="77">
        <f>(F1397*G1397*0.25)/1.055</f>
        <v>2.8436018957345972</v>
      </c>
      <c r="I1397" s="10">
        <f>F1397*G1397*0.91</f>
        <v>10.92</v>
      </c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  <c r="AK1397" s="2"/>
      <c r="AL1397" s="2"/>
      <c r="AM1397" s="2"/>
      <c r="AN1397" s="2"/>
      <c r="AO1397" s="2"/>
      <c r="AP1397" s="2"/>
      <c r="AQ1397" s="2"/>
      <c r="AR1397" s="2"/>
      <c r="AS1397" s="2"/>
      <c r="AT1397" s="2"/>
      <c r="AU1397" s="2"/>
      <c r="AV1397" s="2"/>
      <c r="AW1397" s="2"/>
      <c r="AX1397" s="2"/>
      <c r="AY1397" s="2"/>
      <c r="AZ1397" s="2"/>
      <c r="BA1397" s="2"/>
      <c r="BB1397" s="2"/>
      <c r="BC1397" s="2"/>
      <c r="BD1397" s="2"/>
      <c r="BE1397" s="2"/>
      <c r="BF1397" s="2"/>
      <c r="BG1397" s="2"/>
      <c r="BH1397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5"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9"/>
  <sheetViews>
    <sheetView workbookViewId="0">
      <selection activeCell="C9" sqref="C9:C369"/>
    </sheetView>
  </sheetViews>
  <sheetFormatPr baseColWidth="10" defaultRowHeight="15" x14ac:dyDescent="0.25"/>
  <cols>
    <col min="1" max="1" width="8.140625" customWidth="1"/>
    <col min="2" max="2" width="9.85546875" customWidth="1"/>
    <col min="3" max="3" width="50.140625" customWidth="1"/>
    <col min="4" max="4" width="10.140625" customWidth="1"/>
    <col min="5" max="5" width="11.28515625" style="10" hidden="1" customWidth="1"/>
    <col min="6" max="6" width="8.42578125" style="10" hidden="1" customWidth="1"/>
    <col min="7" max="7" width="0.140625" style="10" hidden="1" customWidth="1"/>
    <col min="8" max="8" width="12.5703125" style="10" hidden="1" customWidth="1"/>
  </cols>
  <sheetData>
    <row r="1" spans="1:9" x14ac:dyDescent="0.25">
      <c r="A1" s="54" t="s">
        <v>1732</v>
      </c>
      <c r="B1" s="54"/>
      <c r="C1" s="54"/>
      <c r="D1" s="54"/>
      <c r="E1" s="55"/>
      <c r="F1" s="55"/>
      <c r="G1" s="55"/>
      <c r="H1" s="55"/>
    </row>
    <row r="2" spans="1:9" x14ac:dyDescent="0.25">
      <c r="A2" s="54"/>
      <c r="B2" s="54"/>
      <c r="C2" s="54"/>
      <c r="D2" s="54"/>
      <c r="E2" s="55"/>
      <c r="F2" s="55"/>
      <c r="G2" s="55"/>
      <c r="H2" s="55"/>
    </row>
    <row r="3" spans="1:9" x14ac:dyDescent="0.25">
      <c r="A3" s="54"/>
      <c r="B3" s="54"/>
      <c r="C3" s="54"/>
      <c r="D3" s="54"/>
      <c r="E3" s="55"/>
      <c r="F3" s="55"/>
      <c r="G3" s="55"/>
      <c r="H3" s="55"/>
    </row>
    <row r="4" spans="1:9" x14ac:dyDescent="0.25">
      <c r="A4" s="54"/>
      <c r="B4" s="54" t="s">
        <v>5352</v>
      </c>
      <c r="C4" s="54"/>
      <c r="D4" s="54"/>
      <c r="E4" s="55"/>
      <c r="F4" s="56"/>
      <c r="G4" s="55"/>
      <c r="H4" s="54"/>
    </row>
    <row r="5" spans="1:9" x14ac:dyDescent="0.25">
      <c r="A5" s="54"/>
      <c r="B5" s="54"/>
      <c r="C5" s="54"/>
      <c r="D5" s="54"/>
      <c r="E5" s="55"/>
      <c r="F5" s="55"/>
      <c r="G5" s="55"/>
      <c r="H5" s="55"/>
    </row>
    <row r="6" spans="1:9" x14ac:dyDescent="0.25">
      <c r="A6" s="54"/>
      <c r="B6" s="54"/>
      <c r="C6" s="54"/>
      <c r="D6" s="54"/>
      <c r="E6" s="55"/>
      <c r="F6" s="55"/>
      <c r="G6" s="55"/>
      <c r="H6" s="55"/>
    </row>
    <row r="7" spans="1:9" ht="15.75" thickBot="1" x14ac:dyDescent="0.3">
      <c r="A7" s="54"/>
      <c r="B7" s="54"/>
      <c r="C7" s="54"/>
      <c r="D7" s="54"/>
      <c r="E7" s="55"/>
      <c r="F7" s="55"/>
      <c r="G7" s="55"/>
      <c r="H7" s="55"/>
    </row>
    <row r="8" spans="1:9" x14ac:dyDescent="0.25">
      <c r="A8" s="57" t="s">
        <v>1136</v>
      </c>
      <c r="B8" s="58" t="s">
        <v>1135</v>
      </c>
      <c r="C8" s="59" t="s">
        <v>1137</v>
      </c>
      <c r="D8" s="85" t="s">
        <v>5272</v>
      </c>
      <c r="E8" s="60" t="s">
        <v>3056</v>
      </c>
      <c r="F8" s="61" t="s">
        <v>1429</v>
      </c>
      <c r="G8" s="62" t="s">
        <v>1430</v>
      </c>
      <c r="H8" s="63" t="s">
        <v>1431</v>
      </c>
      <c r="I8" s="12"/>
    </row>
    <row r="9" spans="1:9" x14ac:dyDescent="0.25">
      <c r="A9" s="64" t="s">
        <v>1388</v>
      </c>
      <c r="B9" s="71">
        <v>45</v>
      </c>
      <c r="C9" s="70" t="s">
        <v>1709</v>
      </c>
      <c r="D9" s="70"/>
      <c r="E9" s="71"/>
      <c r="F9" s="66"/>
      <c r="G9" s="71">
        <v>1.5</v>
      </c>
      <c r="H9" s="66">
        <f t="shared" ref="H9:H29" si="0">(E9+D9)*G9</f>
        <v>0</v>
      </c>
      <c r="I9" s="72"/>
    </row>
    <row r="10" spans="1:9" x14ac:dyDescent="0.25">
      <c r="A10" s="64" t="s">
        <v>1388</v>
      </c>
      <c r="B10" s="71">
        <v>79</v>
      </c>
      <c r="C10" s="70" t="s">
        <v>1706</v>
      </c>
      <c r="D10" s="70"/>
      <c r="E10" s="71"/>
      <c r="F10" s="66"/>
      <c r="G10" s="71">
        <v>0.83</v>
      </c>
      <c r="H10" s="66">
        <f t="shared" si="0"/>
        <v>0</v>
      </c>
      <c r="I10" s="72"/>
    </row>
    <row r="11" spans="1:9" x14ac:dyDescent="0.25">
      <c r="A11" s="64" t="s">
        <v>1388</v>
      </c>
      <c r="B11" s="71">
        <v>121</v>
      </c>
      <c r="C11" s="70" t="s">
        <v>1719</v>
      </c>
      <c r="D11" s="70"/>
      <c r="E11" s="71"/>
      <c r="F11" s="66"/>
      <c r="G11" s="71">
        <v>1.35</v>
      </c>
      <c r="H11" s="66">
        <f t="shared" si="0"/>
        <v>0</v>
      </c>
      <c r="I11" s="72"/>
    </row>
    <row r="12" spans="1:9" x14ac:dyDescent="0.25">
      <c r="A12" s="64" t="s">
        <v>1388</v>
      </c>
      <c r="B12" s="71">
        <v>139</v>
      </c>
      <c r="C12" s="70" t="s">
        <v>1717</v>
      </c>
      <c r="D12" s="70"/>
      <c r="E12" s="71"/>
      <c r="F12" s="71"/>
      <c r="G12" s="71">
        <v>2.375</v>
      </c>
      <c r="H12" s="66">
        <f t="shared" si="0"/>
        <v>0</v>
      </c>
      <c r="I12" s="72"/>
    </row>
    <row r="13" spans="1:9" x14ac:dyDescent="0.25">
      <c r="A13" s="64" t="s">
        <v>1388</v>
      </c>
      <c r="B13" s="66">
        <v>182</v>
      </c>
      <c r="C13" s="64" t="s">
        <v>1399</v>
      </c>
      <c r="D13" s="64"/>
      <c r="E13" s="66"/>
      <c r="F13" s="66"/>
      <c r="G13" s="66">
        <v>4.46</v>
      </c>
      <c r="H13" s="66">
        <f t="shared" si="0"/>
        <v>0</v>
      </c>
    </row>
    <row r="14" spans="1:9" x14ac:dyDescent="0.25">
      <c r="A14" s="64" t="s">
        <v>1388</v>
      </c>
      <c r="B14" s="66">
        <v>192</v>
      </c>
      <c r="C14" s="64" t="s">
        <v>411</v>
      </c>
      <c r="D14" s="64"/>
      <c r="E14" s="66"/>
      <c r="F14" s="66"/>
      <c r="G14" s="66">
        <v>3.5</v>
      </c>
      <c r="H14" s="66">
        <f t="shared" si="0"/>
        <v>0</v>
      </c>
    </row>
    <row r="15" spans="1:9" x14ac:dyDescent="0.25">
      <c r="A15" s="64" t="s">
        <v>1388</v>
      </c>
      <c r="B15" s="66">
        <v>198</v>
      </c>
      <c r="C15" s="64" t="s">
        <v>1680</v>
      </c>
      <c r="D15" s="64"/>
      <c r="E15" s="66"/>
      <c r="F15" s="66"/>
      <c r="G15" s="66">
        <v>3.5</v>
      </c>
      <c r="H15" s="66">
        <f t="shared" si="0"/>
        <v>0</v>
      </c>
    </row>
    <row r="16" spans="1:9" x14ac:dyDescent="0.25">
      <c r="A16" s="64" t="s">
        <v>1388</v>
      </c>
      <c r="B16" s="66">
        <v>269</v>
      </c>
      <c r="C16" s="64" t="s">
        <v>1695</v>
      </c>
      <c r="D16" s="64"/>
      <c r="E16" s="66"/>
      <c r="F16" s="66"/>
      <c r="G16" s="66">
        <v>1.75</v>
      </c>
      <c r="H16" s="66">
        <f t="shared" si="0"/>
        <v>0</v>
      </c>
    </row>
    <row r="17" spans="1:8" x14ac:dyDescent="0.25">
      <c r="A17" s="64" t="s">
        <v>1388</v>
      </c>
      <c r="B17" s="66">
        <v>322</v>
      </c>
      <c r="C17" s="64" t="s">
        <v>5262</v>
      </c>
      <c r="D17" s="64"/>
      <c r="E17" s="66"/>
      <c r="F17" s="66"/>
      <c r="G17" s="66"/>
      <c r="H17" s="66">
        <f t="shared" si="0"/>
        <v>0</v>
      </c>
    </row>
    <row r="18" spans="1:8" x14ac:dyDescent="0.25">
      <c r="A18" s="64" t="s">
        <v>1388</v>
      </c>
      <c r="B18" s="66">
        <v>329</v>
      </c>
      <c r="C18" s="64" t="s">
        <v>4092</v>
      </c>
      <c r="D18" s="64"/>
      <c r="E18" s="66"/>
      <c r="F18" s="66"/>
      <c r="G18" s="66">
        <v>2.97</v>
      </c>
      <c r="H18" s="66">
        <f t="shared" si="0"/>
        <v>0</v>
      </c>
    </row>
    <row r="19" spans="1:8" x14ac:dyDescent="0.25">
      <c r="A19" s="64" t="s">
        <v>1388</v>
      </c>
      <c r="B19" s="66">
        <v>335</v>
      </c>
      <c r="C19" s="64"/>
      <c r="D19" s="64"/>
      <c r="E19" s="66"/>
      <c r="F19" s="66"/>
      <c r="G19" s="66"/>
      <c r="H19" s="66">
        <f t="shared" si="0"/>
        <v>0</v>
      </c>
    </row>
    <row r="20" spans="1:8" x14ac:dyDescent="0.25">
      <c r="A20" s="64" t="s">
        <v>1388</v>
      </c>
      <c r="B20" s="66">
        <v>340</v>
      </c>
      <c r="C20" s="64" t="s">
        <v>1721</v>
      </c>
      <c r="D20" s="64"/>
      <c r="E20" s="66"/>
      <c r="F20" s="66"/>
      <c r="G20" s="66">
        <v>3.5</v>
      </c>
      <c r="H20" s="66">
        <f t="shared" si="0"/>
        <v>0</v>
      </c>
    </row>
    <row r="21" spans="1:8" x14ac:dyDescent="0.25">
      <c r="A21" s="64" t="s">
        <v>1388</v>
      </c>
      <c r="B21" s="66">
        <v>362</v>
      </c>
      <c r="C21" s="64" t="s">
        <v>1443</v>
      </c>
      <c r="D21" s="64"/>
      <c r="E21" s="66"/>
      <c r="F21" s="66"/>
      <c r="G21" s="66">
        <v>3.5</v>
      </c>
      <c r="H21" s="66">
        <f t="shared" si="0"/>
        <v>0</v>
      </c>
    </row>
    <row r="22" spans="1:8" x14ac:dyDescent="0.25">
      <c r="A22" s="64" t="s">
        <v>1388</v>
      </c>
      <c r="B22" s="66">
        <v>501</v>
      </c>
      <c r="C22" s="64" t="s">
        <v>1442</v>
      </c>
      <c r="D22" s="64"/>
      <c r="E22" s="66"/>
      <c r="F22" s="66"/>
      <c r="G22" s="66">
        <v>2.25</v>
      </c>
      <c r="H22" s="66">
        <f t="shared" si="0"/>
        <v>0</v>
      </c>
    </row>
    <row r="23" spans="1:8" x14ac:dyDescent="0.25">
      <c r="A23" s="64" t="s">
        <v>1388</v>
      </c>
      <c r="B23" s="66">
        <v>535</v>
      </c>
      <c r="C23" s="64" t="s">
        <v>1730</v>
      </c>
      <c r="D23" s="64"/>
      <c r="E23" s="66"/>
      <c r="F23" s="66"/>
      <c r="G23" s="66">
        <v>1.25</v>
      </c>
      <c r="H23" s="66">
        <f t="shared" si="0"/>
        <v>0</v>
      </c>
    </row>
    <row r="24" spans="1:8" x14ac:dyDescent="0.25">
      <c r="A24" s="64" t="s">
        <v>1388</v>
      </c>
      <c r="B24" s="66">
        <v>535</v>
      </c>
      <c r="C24" s="64" t="s">
        <v>5248</v>
      </c>
      <c r="D24" s="64"/>
      <c r="E24" s="66"/>
      <c r="F24" s="66"/>
      <c r="G24" s="66">
        <v>1.25</v>
      </c>
      <c r="H24" s="66">
        <f t="shared" si="0"/>
        <v>0</v>
      </c>
    </row>
    <row r="25" spans="1:8" x14ac:dyDescent="0.25">
      <c r="A25" s="64" t="s">
        <v>1388</v>
      </c>
      <c r="B25" s="66">
        <v>535</v>
      </c>
      <c r="C25" s="64" t="s">
        <v>5249</v>
      </c>
      <c r="D25" s="64"/>
      <c r="E25" s="66"/>
      <c r="F25" s="66"/>
      <c r="G25" s="66">
        <v>1.25</v>
      </c>
      <c r="H25" s="66">
        <f t="shared" si="0"/>
        <v>0</v>
      </c>
    </row>
    <row r="26" spans="1:8" x14ac:dyDescent="0.25">
      <c r="A26" s="64" t="s">
        <v>1388</v>
      </c>
      <c r="B26" s="66">
        <v>535</v>
      </c>
      <c r="C26" s="64" t="s">
        <v>5250</v>
      </c>
      <c r="D26" s="64"/>
      <c r="E26" s="66"/>
      <c r="F26" s="66"/>
      <c r="G26" s="66">
        <v>1.25</v>
      </c>
      <c r="H26" s="66">
        <f t="shared" si="0"/>
        <v>0</v>
      </c>
    </row>
    <row r="27" spans="1:8" x14ac:dyDescent="0.25">
      <c r="A27" s="64" t="s">
        <v>1388</v>
      </c>
      <c r="B27" s="66">
        <v>602</v>
      </c>
      <c r="C27" s="64" t="s">
        <v>1402</v>
      </c>
      <c r="D27" s="64"/>
      <c r="E27" s="66"/>
      <c r="F27" s="66"/>
      <c r="G27" s="66">
        <v>4.46</v>
      </c>
      <c r="H27" s="66">
        <f t="shared" si="0"/>
        <v>0</v>
      </c>
    </row>
    <row r="28" spans="1:8" x14ac:dyDescent="0.25">
      <c r="A28" s="64" t="s">
        <v>1388</v>
      </c>
      <c r="B28" s="66">
        <v>620</v>
      </c>
      <c r="C28" s="64" t="s">
        <v>1682</v>
      </c>
      <c r="D28" s="64"/>
      <c r="E28" s="66"/>
      <c r="F28" s="66"/>
      <c r="G28" s="66">
        <v>2.2000000000000002</v>
      </c>
      <c r="H28" s="66">
        <f t="shared" si="0"/>
        <v>0</v>
      </c>
    </row>
    <row r="29" spans="1:8" x14ac:dyDescent="0.25">
      <c r="A29" s="64" t="s">
        <v>1388</v>
      </c>
      <c r="B29" s="66">
        <v>623</v>
      </c>
      <c r="C29" s="64" t="s">
        <v>1439</v>
      </c>
      <c r="D29" s="64"/>
      <c r="E29" s="66"/>
      <c r="F29" s="66"/>
      <c r="G29" s="66">
        <v>5.7</v>
      </c>
      <c r="H29" s="66">
        <f t="shared" si="0"/>
        <v>0</v>
      </c>
    </row>
    <row r="30" spans="1:8" x14ac:dyDescent="0.25">
      <c r="A30" s="64" t="s">
        <v>1388</v>
      </c>
      <c r="B30" s="66">
        <v>625</v>
      </c>
      <c r="C30" s="64" t="s">
        <v>5326</v>
      </c>
      <c r="D30" s="95"/>
      <c r="E30" s="96"/>
      <c r="F30" s="96"/>
      <c r="G30" s="96"/>
      <c r="H30" s="96"/>
    </row>
    <row r="31" spans="1:8" x14ac:dyDescent="0.25">
      <c r="A31" s="64" t="s">
        <v>1388</v>
      </c>
      <c r="B31" s="66">
        <v>680</v>
      </c>
      <c r="C31" s="64" t="s">
        <v>1426</v>
      </c>
      <c r="D31" s="64"/>
      <c r="E31" s="66"/>
      <c r="F31" s="66"/>
      <c r="G31" s="66">
        <v>1.75</v>
      </c>
      <c r="H31" s="66">
        <f t="shared" ref="H31:H38" si="1">(E31+D31)*G31</f>
        <v>0</v>
      </c>
    </row>
    <row r="32" spans="1:8" x14ac:dyDescent="0.25">
      <c r="A32" s="64" t="s">
        <v>1388</v>
      </c>
      <c r="B32" s="66">
        <v>681</v>
      </c>
      <c r="C32" s="64" t="s">
        <v>1762</v>
      </c>
      <c r="D32" s="64"/>
      <c r="E32" s="66"/>
      <c r="F32" s="66"/>
      <c r="G32" s="66">
        <v>2.2000000000000002</v>
      </c>
      <c r="H32" s="66">
        <f t="shared" si="1"/>
        <v>0</v>
      </c>
    </row>
    <row r="33" spans="1:8" x14ac:dyDescent="0.25">
      <c r="A33" s="64" t="s">
        <v>1388</v>
      </c>
      <c r="B33" s="66">
        <v>688</v>
      </c>
      <c r="C33" s="64" t="s">
        <v>418</v>
      </c>
      <c r="D33" s="64"/>
      <c r="E33" s="66"/>
      <c r="F33" s="66"/>
      <c r="G33" s="66">
        <v>4.8</v>
      </c>
      <c r="H33" s="66">
        <f t="shared" si="1"/>
        <v>0</v>
      </c>
    </row>
    <row r="34" spans="1:8" x14ac:dyDescent="0.25">
      <c r="A34" s="64" t="s">
        <v>1388</v>
      </c>
      <c r="B34" s="66">
        <v>709</v>
      </c>
      <c r="C34" s="64" t="s">
        <v>1425</v>
      </c>
      <c r="D34" s="64"/>
      <c r="E34" s="66"/>
      <c r="F34" s="66"/>
      <c r="G34" s="66">
        <v>2.2000000000000002</v>
      </c>
      <c r="H34" s="66">
        <f t="shared" si="1"/>
        <v>0</v>
      </c>
    </row>
    <row r="35" spans="1:8" x14ac:dyDescent="0.25">
      <c r="A35" s="64" t="s">
        <v>1388</v>
      </c>
      <c r="B35" s="66">
        <v>723</v>
      </c>
      <c r="C35" s="64" t="s">
        <v>1698</v>
      </c>
      <c r="D35" s="64"/>
      <c r="E35" s="66"/>
      <c r="F35" s="66"/>
      <c r="G35" s="66">
        <v>3.85</v>
      </c>
      <c r="H35" s="66">
        <f t="shared" si="1"/>
        <v>0</v>
      </c>
    </row>
    <row r="36" spans="1:8" x14ac:dyDescent="0.25">
      <c r="A36" s="64" t="s">
        <v>1388</v>
      </c>
      <c r="B36" s="66">
        <v>795</v>
      </c>
      <c r="C36" s="64" t="s">
        <v>311</v>
      </c>
      <c r="D36" s="64"/>
      <c r="E36" s="66"/>
      <c r="F36" s="66"/>
      <c r="G36" s="66"/>
      <c r="H36" s="66">
        <f t="shared" si="1"/>
        <v>0</v>
      </c>
    </row>
    <row r="37" spans="1:8" x14ac:dyDescent="0.25">
      <c r="A37" s="64" t="s">
        <v>1388</v>
      </c>
      <c r="B37" s="66">
        <v>821</v>
      </c>
      <c r="C37" s="64" t="s">
        <v>1694</v>
      </c>
      <c r="D37" s="64"/>
      <c r="E37" s="66"/>
      <c r="F37" s="66"/>
      <c r="G37" s="66">
        <v>3.5</v>
      </c>
      <c r="H37" s="66">
        <f t="shared" si="1"/>
        <v>0</v>
      </c>
    </row>
    <row r="38" spans="1:8" x14ac:dyDescent="0.25">
      <c r="A38" s="64" t="s">
        <v>1388</v>
      </c>
      <c r="B38" s="66">
        <v>827</v>
      </c>
      <c r="C38" s="64" t="s">
        <v>1735</v>
      </c>
      <c r="D38" s="64"/>
      <c r="E38" s="66"/>
      <c r="F38" s="66"/>
      <c r="G38" s="66">
        <v>3.5</v>
      </c>
      <c r="H38" s="66">
        <f t="shared" si="1"/>
        <v>0</v>
      </c>
    </row>
    <row r="39" spans="1:8" x14ac:dyDescent="0.25">
      <c r="A39" s="64" t="s">
        <v>1388</v>
      </c>
      <c r="B39" s="66">
        <v>827</v>
      </c>
      <c r="C39" s="64" t="s">
        <v>1735</v>
      </c>
      <c r="D39" s="95"/>
      <c r="E39" s="96"/>
      <c r="F39" s="96"/>
      <c r="G39" s="96"/>
      <c r="H39" s="96"/>
    </row>
    <row r="40" spans="1:8" x14ac:dyDescent="0.25">
      <c r="A40" s="64" t="s">
        <v>1388</v>
      </c>
      <c r="B40" s="66">
        <v>870</v>
      </c>
      <c r="C40" s="64" t="s">
        <v>1435</v>
      </c>
      <c r="D40" s="64"/>
      <c r="E40" s="66"/>
      <c r="F40" s="66"/>
      <c r="G40" s="66">
        <v>3.5</v>
      </c>
      <c r="H40" s="66">
        <f>(E40+D40)*G40</f>
        <v>0</v>
      </c>
    </row>
    <row r="41" spans="1:8" x14ac:dyDescent="0.25">
      <c r="A41" s="64" t="s">
        <v>1388</v>
      </c>
      <c r="B41" s="66">
        <v>886</v>
      </c>
      <c r="C41" s="64" t="s">
        <v>1722</v>
      </c>
      <c r="D41" s="64"/>
      <c r="E41" s="66"/>
      <c r="F41" s="66"/>
      <c r="G41" s="66">
        <v>3.5</v>
      </c>
      <c r="H41" s="66">
        <f>(E41+D41)*G41</f>
        <v>0</v>
      </c>
    </row>
    <row r="42" spans="1:8" x14ac:dyDescent="0.25">
      <c r="A42" s="64" t="s">
        <v>1388</v>
      </c>
      <c r="B42" s="66">
        <v>898</v>
      </c>
      <c r="C42" s="64" t="s">
        <v>1390</v>
      </c>
      <c r="D42" s="64"/>
      <c r="E42" s="66"/>
      <c r="F42" s="66"/>
      <c r="G42" s="66">
        <v>3.15</v>
      </c>
      <c r="H42" s="66">
        <f>(E42+D42)*G42</f>
        <v>0</v>
      </c>
    </row>
    <row r="43" spans="1:8" x14ac:dyDescent="0.25">
      <c r="A43" s="64" t="s">
        <v>1388</v>
      </c>
      <c r="B43" s="66">
        <v>924</v>
      </c>
      <c r="C43" s="64" t="s">
        <v>302</v>
      </c>
      <c r="D43" s="64"/>
      <c r="E43" s="66"/>
      <c r="F43" s="66"/>
      <c r="G43" s="66">
        <v>1.04</v>
      </c>
      <c r="H43" s="66">
        <f>(E43+D43)*G43</f>
        <v>0</v>
      </c>
    </row>
    <row r="44" spans="1:8" x14ac:dyDescent="0.25">
      <c r="A44" s="64" t="s">
        <v>1388</v>
      </c>
      <c r="B44" s="66">
        <v>993</v>
      </c>
      <c r="C44" s="97" t="s">
        <v>5349</v>
      </c>
      <c r="D44" s="95"/>
      <c r="E44" s="96"/>
      <c r="F44" s="96"/>
      <c r="G44" s="96"/>
      <c r="H44" s="96"/>
    </row>
    <row r="45" spans="1:8" x14ac:dyDescent="0.25">
      <c r="A45" s="64" t="s">
        <v>1388</v>
      </c>
      <c r="B45" s="66">
        <v>1012</v>
      </c>
      <c r="C45" s="64" t="s">
        <v>1446</v>
      </c>
      <c r="D45" s="64"/>
      <c r="E45" s="66"/>
      <c r="F45" s="66"/>
      <c r="G45" s="66">
        <v>3.35</v>
      </c>
      <c r="H45" s="66">
        <f>(E45+D45)*G45</f>
        <v>0</v>
      </c>
    </row>
    <row r="46" spans="1:8" x14ac:dyDescent="0.25">
      <c r="A46" s="64" t="s">
        <v>1388</v>
      </c>
      <c r="B46" s="66">
        <v>1021</v>
      </c>
      <c r="C46" s="64" t="s">
        <v>1400</v>
      </c>
      <c r="D46" s="64"/>
      <c r="E46" s="66"/>
      <c r="F46" s="66"/>
      <c r="G46" s="66">
        <v>1.98</v>
      </c>
      <c r="H46" s="66">
        <f>(E46+D46)*G46</f>
        <v>0</v>
      </c>
    </row>
    <row r="47" spans="1:8" x14ac:dyDescent="0.25">
      <c r="A47" s="64" t="s">
        <v>1388</v>
      </c>
      <c r="B47" s="66">
        <v>1089</v>
      </c>
      <c r="C47" s="64" t="s">
        <v>424</v>
      </c>
      <c r="D47" s="64"/>
      <c r="E47" s="66"/>
      <c r="F47" s="66"/>
      <c r="G47" s="66">
        <v>3.5</v>
      </c>
      <c r="H47" s="66">
        <f>(E47+D47)*G47</f>
        <v>0</v>
      </c>
    </row>
    <row r="48" spans="1:8" x14ac:dyDescent="0.25">
      <c r="A48" s="64" t="s">
        <v>1388</v>
      </c>
      <c r="B48" s="66">
        <v>1089</v>
      </c>
      <c r="C48" s="64" t="s">
        <v>424</v>
      </c>
      <c r="D48" s="95"/>
      <c r="E48" s="96"/>
      <c r="F48" s="96"/>
      <c r="G48" s="96"/>
      <c r="H48" s="96"/>
    </row>
    <row r="49" spans="1:8" x14ac:dyDescent="0.25">
      <c r="A49" s="64" t="s">
        <v>1388</v>
      </c>
      <c r="B49" s="66">
        <v>1098</v>
      </c>
      <c r="C49" s="64"/>
      <c r="D49" s="64"/>
      <c r="E49" s="66"/>
      <c r="F49" s="66"/>
      <c r="G49" s="66">
        <v>3.5</v>
      </c>
      <c r="H49" s="66">
        <f t="shared" ref="H49:H66" si="2">(E49+D49)*G49</f>
        <v>0</v>
      </c>
    </row>
    <row r="50" spans="1:8" x14ac:dyDescent="0.25">
      <c r="A50" s="64" t="s">
        <v>1388</v>
      </c>
      <c r="B50" s="66">
        <v>1111</v>
      </c>
      <c r="C50" s="64" t="s">
        <v>410</v>
      </c>
      <c r="D50" s="64"/>
      <c r="E50" s="66"/>
      <c r="F50" s="66"/>
      <c r="G50" s="66">
        <v>3.15</v>
      </c>
      <c r="H50" s="66">
        <f t="shared" si="2"/>
        <v>0</v>
      </c>
    </row>
    <row r="51" spans="1:8" x14ac:dyDescent="0.25">
      <c r="A51" s="64" t="s">
        <v>1388</v>
      </c>
      <c r="B51" s="66">
        <v>1150</v>
      </c>
      <c r="C51" s="64" t="s">
        <v>408</v>
      </c>
      <c r="D51" s="64"/>
      <c r="E51" s="66"/>
      <c r="F51" s="66"/>
      <c r="G51" s="66">
        <v>3.5</v>
      </c>
      <c r="H51" s="66">
        <f t="shared" si="2"/>
        <v>0</v>
      </c>
    </row>
    <row r="52" spans="1:8" x14ac:dyDescent="0.25">
      <c r="A52" s="64" t="s">
        <v>1388</v>
      </c>
      <c r="B52" s="66">
        <v>1171</v>
      </c>
      <c r="C52" s="64" t="s">
        <v>417</v>
      </c>
      <c r="D52" s="64"/>
      <c r="E52" s="66"/>
      <c r="F52" s="66"/>
      <c r="G52" s="66">
        <v>3.5</v>
      </c>
      <c r="H52" s="66">
        <f t="shared" si="2"/>
        <v>0</v>
      </c>
    </row>
    <row r="53" spans="1:8" x14ac:dyDescent="0.25">
      <c r="A53" s="64" t="s">
        <v>1388</v>
      </c>
      <c r="B53" s="66">
        <v>1201</v>
      </c>
      <c r="C53" s="64" t="s">
        <v>1440</v>
      </c>
      <c r="D53" s="64"/>
      <c r="E53" s="66"/>
      <c r="F53" s="66"/>
      <c r="G53" s="66">
        <v>2.5</v>
      </c>
      <c r="H53" s="66">
        <f t="shared" si="2"/>
        <v>0</v>
      </c>
    </row>
    <row r="54" spans="1:8" x14ac:dyDescent="0.25">
      <c r="A54" s="64" t="s">
        <v>1388</v>
      </c>
      <c r="B54" s="66">
        <v>1263</v>
      </c>
      <c r="C54" s="64" t="s">
        <v>304</v>
      </c>
      <c r="D54" s="64"/>
      <c r="E54" s="66"/>
      <c r="F54" s="66"/>
      <c r="G54" s="66"/>
      <c r="H54" s="66">
        <f t="shared" si="2"/>
        <v>0</v>
      </c>
    </row>
    <row r="55" spans="1:8" x14ac:dyDescent="0.25">
      <c r="A55" s="64" t="s">
        <v>1388</v>
      </c>
      <c r="B55" s="66">
        <v>1335</v>
      </c>
      <c r="C55" s="64" t="s">
        <v>1755</v>
      </c>
      <c r="D55" s="64"/>
      <c r="E55" s="66"/>
      <c r="F55" s="66"/>
      <c r="G55" s="66"/>
      <c r="H55" s="66">
        <f t="shared" si="2"/>
        <v>0</v>
      </c>
    </row>
    <row r="56" spans="1:8" x14ac:dyDescent="0.25">
      <c r="A56" s="64" t="s">
        <v>1388</v>
      </c>
      <c r="B56" s="66">
        <v>1519</v>
      </c>
      <c r="C56" s="64" t="s">
        <v>413</v>
      </c>
      <c r="D56" s="64"/>
      <c r="E56" s="66"/>
      <c r="F56" s="66"/>
      <c r="G56" s="66">
        <v>1.7</v>
      </c>
      <c r="H56" s="66">
        <f t="shared" si="2"/>
        <v>0</v>
      </c>
    </row>
    <row r="57" spans="1:8" x14ac:dyDescent="0.25">
      <c r="A57" s="64" t="s">
        <v>1388</v>
      </c>
      <c r="B57" s="66">
        <v>1526</v>
      </c>
      <c r="C57" s="64"/>
      <c r="D57" s="64"/>
      <c r="E57" s="66"/>
      <c r="F57" s="66"/>
      <c r="G57" s="66">
        <v>1.7</v>
      </c>
      <c r="H57" s="66">
        <f t="shared" si="2"/>
        <v>0</v>
      </c>
    </row>
    <row r="58" spans="1:8" x14ac:dyDescent="0.25">
      <c r="A58" s="64" t="s">
        <v>1388</v>
      </c>
      <c r="B58" s="66">
        <v>1528</v>
      </c>
      <c r="C58" s="64" t="s">
        <v>313</v>
      </c>
      <c r="D58" s="64"/>
      <c r="E58" s="66"/>
      <c r="F58" s="66"/>
      <c r="G58" s="66">
        <v>1.7</v>
      </c>
      <c r="H58" s="66">
        <f t="shared" si="2"/>
        <v>0</v>
      </c>
    </row>
    <row r="59" spans="1:8" x14ac:dyDescent="0.25">
      <c r="A59" s="64" t="s">
        <v>1388</v>
      </c>
      <c r="B59" s="66">
        <v>1529</v>
      </c>
      <c r="C59" s="64" t="s">
        <v>1687</v>
      </c>
      <c r="D59" s="64"/>
      <c r="E59" s="66"/>
      <c r="F59" s="66"/>
      <c r="G59" s="66">
        <v>2.36</v>
      </c>
      <c r="H59" s="66">
        <f t="shared" si="2"/>
        <v>0</v>
      </c>
    </row>
    <row r="60" spans="1:8" x14ac:dyDescent="0.25">
      <c r="A60" s="64" t="s">
        <v>1388</v>
      </c>
      <c r="B60" s="66">
        <v>1530</v>
      </c>
      <c r="C60" s="64" t="s">
        <v>4093</v>
      </c>
      <c r="D60" s="64"/>
      <c r="E60" s="66"/>
      <c r="F60" s="66"/>
      <c r="G60" s="66">
        <v>3.56</v>
      </c>
      <c r="H60" s="66">
        <f t="shared" si="2"/>
        <v>0</v>
      </c>
    </row>
    <row r="61" spans="1:8" x14ac:dyDescent="0.25">
      <c r="A61" s="64" t="s">
        <v>1388</v>
      </c>
      <c r="B61" s="66">
        <v>1531</v>
      </c>
      <c r="C61" s="64" t="s">
        <v>414</v>
      </c>
      <c r="D61" s="64"/>
      <c r="E61" s="66"/>
      <c r="F61" s="66"/>
      <c r="G61" s="66">
        <v>2.25</v>
      </c>
      <c r="H61" s="66">
        <f t="shared" si="2"/>
        <v>0</v>
      </c>
    </row>
    <row r="62" spans="1:8" x14ac:dyDescent="0.25">
      <c r="A62" s="64" t="s">
        <v>1388</v>
      </c>
      <c r="B62" s="66">
        <v>1567</v>
      </c>
      <c r="C62" s="64" t="s">
        <v>412</v>
      </c>
      <c r="D62" s="64"/>
      <c r="E62" s="66"/>
      <c r="F62" s="66"/>
      <c r="G62" s="66">
        <v>2.25</v>
      </c>
      <c r="H62" s="66">
        <f t="shared" si="2"/>
        <v>0</v>
      </c>
    </row>
    <row r="63" spans="1:8" x14ac:dyDescent="0.25">
      <c r="A63" s="64" t="s">
        <v>1388</v>
      </c>
      <c r="B63" s="66">
        <v>1574</v>
      </c>
      <c r="C63" s="64" t="s">
        <v>415</v>
      </c>
      <c r="D63" s="64"/>
      <c r="E63" s="66"/>
      <c r="F63" s="66"/>
      <c r="G63" s="66">
        <v>2.5</v>
      </c>
      <c r="H63" s="66">
        <f t="shared" si="2"/>
        <v>0</v>
      </c>
    </row>
    <row r="64" spans="1:8" x14ac:dyDescent="0.25">
      <c r="A64" s="64" t="s">
        <v>1388</v>
      </c>
      <c r="B64" s="66">
        <v>1580</v>
      </c>
      <c r="C64" s="64" t="s">
        <v>1389</v>
      </c>
      <c r="D64" s="64"/>
      <c r="E64" s="66"/>
      <c r="F64" s="66"/>
      <c r="G64" s="66">
        <v>2.66</v>
      </c>
      <c r="H64" s="66">
        <f t="shared" si="2"/>
        <v>0</v>
      </c>
    </row>
    <row r="65" spans="1:8" x14ac:dyDescent="0.25">
      <c r="A65" s="64" t="s">
        <v>1388</v>
      </c>
      <c r="B65" s="66">
        <v>1581</v>
      </c>
      <c r="C65" s="64" t="s">
        <v>5251</v>
      </c>
      <c r="D65" s="64"/>
      <c r="E65" s="66"/>
      <c r="F65" s="66"/>
      <c r="G65" s="66">
        <v>2.5</v>
      </c>
      <c r="H65" s="66">
        <f t="shared" si="2"/>
        <v>0</v>
      </c>
    </row>
    <row r="66" spans="1:8" x14ac:dyDescent="0.25">
      <c r="A66" s="64" t="s">
        <v>1388</v>
      </c>
      <c r="B66" s="66">
        <v>1581</v>
      </c>
      <c r="C66" s="64" t="s">
        <v>5252</v>
      </c>
      <c r="D66" s="64"/>
      <c r="E66" s="66"/>
      <c r="F66" s="66"/>
      <c r="G66" s="66">
        <v>2.5</v>
      </c>
      <c r="H66" s="66">
        <f t="shared" si="2"/>
        <v>0</v>
      </c>
    </row>
    <row r="67" spans="1:8" x14ac:dyDescent="0.25">
      <c r="A67" s="64" t="s">
        <v>1388</v>
      </c>
      <c r="B67" s="94">
        <v>1637</v>
      </c>
      <c r="C67" s="98" t="s">
        <v>5347</v>
      </c>
      <c r="D67" s="95"/>
      <c r="E67" s="96"/>
      <c r="F67" s="96"/>
      <c r="G67" s="96"/>
      <c r="H67" s="96"/>
    </row>
    <row r="68" spans="1:8" x14ac:dyDescent="0.25">
      <c r="A68" s="64" t="s">
        <v>1388</v>
      </c>
      <c r="B68" s="94">
        <v>1639</v>
      </c>
      <c r="C68" s="98" t="s">
        <v>5348</v>
      </c>
      <c r="D68" s="95"/>
      <c r="E68" s="96"/>
      <c r="F68" s="96"/>
      <c r="G68" s="96"/>
      <c r="H68" s="96"/>
    </row>
    <row r="69" spans="1:8" x14ac:dyDescent="0.25">
      <c r="A69" s="64" t="s">
        <v>1388</v>
      </c>
      <c r="B69" s="66">
        <v>1640</v>
      </c>
      <c r="C69" s="64" t="s">
        <v>5293</v>
      </c>
      <c r="D69" s="64"/>
      <c r="E69" s="66"/>
      <c r="F69" s="66"/>
      <c r="G69" s="66"/>
      <c r="H69" s="66">
        <f t="shared" ref="H69:H87" si="3">(E69+D69)*G69</f>
        <v>0</v>
      </c>
    </row>
    <row r="70" spans="1:8" x14ac:dyDescent="0.25">
      <c r="A70" s="64" t="s">
        <v>1388</v>
      </c>
      <c r="B70" s="66">
        <v>1644</v>
      </c>
      <c r="C70" s="64" t="s">
        <v>4094</v>
      </c>
      <c r="D70" s="64"/>
      <c r="E70" s="66"/>
      <c r="F70" s="66"/>
      <c r="G70" s="66">
        <v>3.56</v>
      </c>
      <c r="H70" s="66">
        <f t="shared" si="3"/>
        <v>0</v>
      </c>
    </row>
    <row r="71" spans="1:8" x14ac:dyDescent="0.25">
      <c r="A71" s="64" t="s">
        <v>1388</v>
      </c>
      <c r="B71" s="66">
        <v>1680</v>
      </c>
      <c r="C71" s="64" t="s">
        <v>4095</v>
      </c>
      <c r="D71" s="64"/>
      <c r="E71" s="66"/>
      <c r="F71" s="66"/>
      <c r="G71" s="66">
        <v>3.96</v>
      </c>
      <c r="H71" s="66">
        <f t="shared" si="3"/>
        <v>0</v>
      </c>
    </row>
    <row r="72" spans="1:8" x14ac:dyDescent="0.25">
      <c r="A72" s="64" t="s">
        <v>1388</v>
      </c>
      <c r="B72" s="66">
        <v>1683</v>
      </c>
      <c r="C72" s="64" t="s">
        <v>1677</v>
      </c>
      <c r="D72" s="64"/>
      <c r="E72" s="66"/>
      <c r="F72" s="66"/>
      <c r="G72" s="66"/>
      <c r="H72" s="66">
        <f t="shared" si="3"/>
        <v>0</v>
      </c>
    </row>
    <row r="73" spans="1:8" x14ac:dyDescent="0.25">
      <c r="A73" s="64" t="s">
        <v>1388</v>
      </c>
      <c r="B73" s="66">
        <v>2007</v>
      </c>
      <c r="C73" s="64" t="s">
        <v>1742</v>
      </c>
      <c r="D73" s="64"/>
      <c r="E73" s="66"/>
      <c r="F73" s="66"/>
      <c r="G73" s="66">
        <v>3.96</v>
      </c>
      <c r="H73" s="66">
        <f t="shared" si="3"/>
        <v>0</v>
      </c>
    </row>
    <row r="74" spans="1:8" x14ac:dyDescent="0.25">
      <c r="A74" s="64" t="s">
        <v>1388</v>
      </c>
      <c r="B74" s="66">
        <v>2056</v>
      </c>
      <c r="C74" s="64" t="s">
        <v>1443</v>
      </c>
      <c r="D74" s="64"/>
      <c r="E74" s="66"/>
      <c r="F74" s="66"/>
      <c r="G74" s="66">
        <v>1.75</v>
      </c>
      <c r="H74" s="66">
        <f t="shared" si="3"/>
        <v>0</v>
      </c>
    </row>
    <row r="75" spans="1:8" x14ac:dyDescent="0.25">
      <c r="A75" s="64" t="s">
        <v>1388</v>
      </c>
      <c r="B75" s="66">
        <v>2071</v>
      </c>
      <c r="C75" s="64" t="s">
        <v>1443</v>
      </c>
      <c r="D75" s="64"/>
      <c r="E75" s="66"/>
      <c r="F75" s="66"/>
      <c r="G75" s="66"/>
      <c r="H75" s="66">
        <f t="shared" si="3"/>
        <v>0</v>
      </c>
    </row>
    <row r="76" spans="1:8" x14ac:dyDescent="0.25">
      <c r="A76" s="64" t="s">
        <v>1388</v>
      </c>
      <c r="B76" s="66">
        <v>2088</v>
      </c>
      <c r="C76" s="64" t="s">
        <v>1396</v>
      </c>
      <c r="D76" s="64"/>
      <c r="E76" s="66"/>
      <c r="F76" s="66"/>
      <c r="G76" s="66">
        <v>2.95</v>
      </c>
      <c r="H76" s="66">
        <f t="shared" si="3"/>
        <v>0</v>
      </c>
    </row>
    <row r="77" spans="1:8" x14ac:dyDescent="0.25">
      <c r="A77" s="64" t="s">
        <v>1388</v>
      </c>
      <c r="B77" s="66">
        <v>2096</v>
      </c>
      <c r="C77" s="64" t="s">
        <v>1443</v>
      </c>
      <c r="D77" s="64"/>
      <c r="E77" s="66"/>
      <c r="F77" s="66"/>
      <c r="G77" s="66">
        <v>2.97</v>
      </c>
      <c r="H77" s="66">
        <f t="shared" si="3"/>
        <v>0</v>
      </c>
    </row>
    <row r="78" spans="1:8" x14ac:dyDescent="0.25">
      <c r="A78" s="64" t="s">
        <v>1388</v>
      </c>
      <c r="B78" s="66">
        <v>2110</v>
      </c>
      <c r="C78" s="64" t="s">
        <v>1708</v>
      </c>
      <c r="D78" s="64"/>
      <c r="E78" s="66"/>
      <c r="F78" s="66"/>
      <c r="G78" s="66">
        <v>1.1000000000000001</v>
      </c>
      <c r="H78" s="66">
        <f t="shared" si="3"/>
        <v>0</v>
      </c>
    </row>
    <row r="79" spans="1:8" x14ac:dyDescent="0.25">
      <c r="A79" s="64" t="s">
        <v>1388</v>
      </c>
      <c r="B79" s="66">
        <v>2143</v>
      </c>
      <c r="C79" s="64" t="s">
        <v>1667</v>
      </c>
      <c r="D79" s="64"/>
      <c r="E79" s="66"/>
      <c r="F79" s="66"/>
      <c r="G79" s="66">
        <v>2.5</v>
      </c>
      <c r="H79" s="66">
        <f t="shared" si="3"/>
        <v>0</v>
      </c>
    </row>
    <row r="80" spans="1:8" x14ac:dyDescent="0.25">
      <c r="A80" s="64" t="s">
        <v>1388</v>
      </c>
      <c r="B80" s="66">
        <v>2202</v>
      </c>
      <c r="C80" s="64" t="s">
        <v>421</v>
      </c>
      <c r="D80" s="64"/>
      <c r="E80" s="66"/>
      <c r="F80" s="66"/>
      <c r="G80" s="66">
        <v>2.25</v>
      </c>
      <c r="H80" s="66">
        <f t="shared" si="3"/>
        <v>0</v>
      </c>
    </row>
    <row r="81" spans="1:8" x14ac:dyDescent="0.25">
      <c r="A81" s="64" t="s">
        <v>1388</v>
      </c>
      <c r="B81" s="66">
        <v>2416</v>
      </c>
      <c r="C81" s="64" t="s">
        <v>1744</v>
      </c>
      <c r="D81" s="64"/>
      <c r="E81" s="66"/>
      <c r="F81" s="66"/>
      <c r="G81" s="66">
        <v>2.95</v>
      </c>
      <c r="H81" s="66">
        <f t="shared" si="3"/>
        <v>0</v>
      </c>
    </row>
    <row r="82" spans="1:8" x14ac:dyDescent="0.25">
      <c r="A82" s="64" t="s">
        <v>1388</v>
      </c>
      <c r="B82" s="66">
        <v>2418</v>
      </c>
      <c r="C82" s="64" t="s">
        <v>1744</v>
      </c>
      <c r="D82" s="64"/>
      <c r="E82" s="66"/>
      <c r="F82" s="66"/>
      <c r="G82" s="66">
        <v>2.25</v>
      </c>
      <c r="H82" s="66">
        <f t="shared" si="3"/>
        <v>0</v>
      </c>
    </row>
    <row r="83" spans="1:8" x14ac:dyDescent="0.25">
      <c r="A83" s="64" t="s">
        <v>1388</v>
      </c>
      <c r="B83" s="66">
        <v>2449</v>
      </c>
      <c r="C83" s="64" t="s">
        <v>5268</v>
      </c>
      <c r="D83" s="64"/>
      <c r="E83" s="66"/>
      <c r="F83" s="66"/>
      <c r="G83" s="66"/>
      <c r="H83" s="66">
        <f t="shared" si="3"/>
        <v>0</v>
      </c>
    </row>
    <row r="84" spans="1:8" x14ac:dyDescent="0.25">
      <c r="A84" s="64" t="s">
        <v>1388</v>
      </c>
      <c r="B84" s="66">
        <v>2516</v>
      </c>
      <c r="C84" s="64" t="s">
        <v>1452</v>
      </c>
      <c r="D84" s="64"/>
      <c r="E84" s="66"/>
      <c r="F84" s="66"/>
      <c r="G84" s="66">
        <v>2.5</v>
      </c>
      <c r="H84" s="66">
        <f t="shared" si="3"/>
        <v>0</v>
      </c>
    </row>
    <row r="85" spans="1:8" x14ac:dyDescent="0.25">
      <c r="A85" s="64" t="s">
        <v>5280</v>
      </c>
      <c r="B85" s="66">
        <v>2605</v>
      </c>
      <c r="C85" s="64" t="s">
        <v>5294</v>
      </c>
      <c r="D85" s="64"/>
      <c r="E85" s="66"/>
      <c r="F85" s="66"/>
      <c r="G85" s="66">
        <v>2.46</v>
      </c>
      <c r="H85" s="66">
        <f t="shared" si="3"/>
        <v>0</v>
      </c>
    </row>
    <row r="86" spans="1:8" x14ac:dyDescent="0.25">
      <c r="A86" s="64" t="s">
        <v>1388</v>
      </c>
      <c r="B86" s="66">
        <v>2616</v>
      </c>
      <c r="C86" s="64" t="s">
        <v>1733</v>
      </c>
      <c r="D86" s="64"/>
      <c r="E86" s="66"/>
      <c r="F86" s="66"/>
      <c r="G86" s="66">
        <v>4.4000000000000004</v>
      </c>
      <c r="H86" s="66">
        <f t="shared" si="3"/>
        <v>0</v>
      </c>
    </row>
    <row r="87" spans="1:8" x14ac:dyDescent="0.25">
      <c r="A87" s="64" t="s">
        <v>1388</v>
      </c>
      <c r="B87" s="66">
        <v>2617</v>
      </c>
      <c r="C87" s="64" t="s">
        <v>306</v>
      </c>
      <c r="D87" s="64"/>
      <c r="E87" s="66"/>
      <c r="F87" s="66"/>
      <c r="G87" s="66">
        <v>3.5</v>
      </c>
      <c r="H87" s="66">
        <f t="shared" si="3"/>
        <v>0</v>
      </c>
    </row>
    <row r="88" spans="1:8" x14ac:dyDescent="0.25">
      <c r="A88" s="64" t="s">
        <v>1388</v>
      </c>
      <c r="B88" s="66">
        <v>2621</v>
      </c>
      <c r="C88" s="64" t="s">
        <v>5327</v>
      </c>
      <c r="D88" s="95"/>
      <c r="E88" s="96"/>
      <c r="F88" s="96"/>
      <c r="G88" s="96"/>
      <c r="H88" s="96"/>
    </row>
    <row r="89" spans="1:8" x14ac:dyDescent="0.25">
      <c r="A89" s="64" t="s">
        <v>1388</v>
      </c>
      <c r="B89" s="66">
        <v>2705</v>
      </c>
      <c r="C89" s="64" t="s">
        <v>4096</v>
      </c>
      <c r="D89" s="64"/>
      <c r="E89" s="66"/>
      <c r="F89" s="66"/>
      <c r="G89" s="66">
        <v>3.15</v>
      </c>
      <c r="H89" s="66">
        <f t="shared" ref="H89:H102" si="4">(E89+D89)*G89</f>
        <v>0</v>
      </c>
    </row>
    <row r="90" spans="1:8" x14ac:dyDescent="0.25">
      <c r="A90" s="64" t="s">
        <v>1388</v>
      </c>
      <c r="B90" s="66">
        <v>2855</v>
      </c>
      <c r="C90" s="64" t="s">
        <v>422</v>
      </c>
      <c r="D90" s="64"/>
      <c r="E90" s="66"/>
      <c r="F90" s="66"/>
      <c r="G90" s="66">
        <v>3.5</v>
      </c>
      <c r="H90" s="66">
        <f t="shared" si="4"/>
        <v>0</v>
      </c>
    </row>
    <row r="91" spans="1:8" x14ac:dyDescent="0.25">
      <c r="A91" s="64" t="s">
        <v>1388</v>
      </c>
      <c r="B91" s="66">
        <v>3040</v>
      </c>
      <c r="C91" s="64" t="s">
        <v>1685</v>
      </c>
      <c r="D91" s="64"/>
      <c r="E91" s="66"/>
      <c r="F91" s="66"/>
      <c r="G91" s="66">
        <v>3.5</v>
      </c>
      <c r="H91" s="66">
        <f t="shared" si="4"/>
        <v>0</v>
      </c>
    </row>
    <row r="92" spans="1:8" x14ac:dyDescent="0.25">
      <c r="A92" s="64" t="s">
        <v>1388</v>
      </c>
      <c r="B92" s="66">
        <v>3088</v>
      </c>
      <c r="C92" s="64" t="s">
        <v>1684</v>
      </c>
      <c r="D92" s="64"/>
      <c r="E92" s="66"/>
      <c r="F92" s="66"/>
      <c r="G92" s="66"/>
      <c r="H92" s="66">
        <f t="shared" si="4"/>
        <v>0</v>
      </c>
    </row>
    <row r="93" spans="1:8" x14ac:dyDescent="0.25">
      <c r="A93" s="64" t="s">
        <v>1388</v>
      </c>
      <c r="B93" s="68">
        <v>3139</v>
      </c>
      <c r="C93" s="67" t="s">
        <v>1734</v>
      </c>
      <c r="D93" s="67"/>
      <c r="E93" s="68"/>
      <c r="F93" s="68"/>
      <c r="G93" s="68"/>
      <c r="H93" s="66">
        <f t="shared" si="4"/>
        <v>0</v>
      </c>
    </row>
    <row r="94" spans="1:8" x14ac:dyDescent="0.25">
      <c r="A94" s="64" t="s">
        <v>1388</v>
      </c>
      <c r="B94" s="66">
        <v>3190</v>
      </c>
      <c r="C94" s="64" t="s">
        <v>1739</v>
      </c>
      <c r="D94" s="64"/>
      <c r="E94" s="66"/>
      <c r="F94" s="66"/>
      <c r="G94" s="66"/>
      <c r="H94" s="66">
        <f t="shared" si="4"/>
        <v>0</v>
      </c>
    </row>
    <row r="95" spans="1:8" x14ac:dyDescent="0.25">
      <c r="A95" s="64" t="s">
        <v>1388</v>
      </c>
      <c r="B95" s="66">
        <v>3212</v>
      </c>
      <c r="C95" s="64" t="s">
        <v>416</v>
      </c>
      <c r="D95" s="64"/>
      <c r="E95" s="66"/>
      <c r="F95" s="66"/>
      <c r="G95" s="66">
        <v>4.4000000000000004</v>
      </c>
      <c r="H95" s="66">
        <f t="shared" si="4"/>
        <v>0</v>
      </c>
    </row>
    <row r="96" spans="1:8" x14ac:dyDescent="0.25">
      <c r="A96" s="64" t="s">
        <v>1388</v>
      </c>
      <c r="B96" s="66">
        <v>3256</v>
      </c>
      <c r="C96" s="64" t="s">
        <v>5289</v>
      </c>
      <c r="D96" s="64"/>
      <c r="E96" s="66"/>
      <c r="F96" s="66"/>
      <c r="G96" s="66">
        <v>2.66</v>
      </c>
      <c r="H96" s="66">
        <f t="shared" si="4"/>
        <v>0</v>
      </c>
    </row>
    <row r="97" spans="1:8" x14ac:dyDescent="0.25">
      <c r="A97" s="64" t="s">
        <v>1388</v>
      </c>
      <c r="B97" s="66">
        <v>3288</v>
      </c>
      <c r="C97" s="64" t="s">
        <v>1690</v>
      </c>
      <c r="D97" s="64"/>
      <c r="E97" s="66"/>
      <c r="F97" s="66"/>
      <c r="G97" s="66">
        <v>2.5</v>
      </c>
      <c r="H97" s="66">
        <f t="shared" si="4"/>
        <v>0</v>
      </c>
    </row>
    <row r="98" spans="1:8" x14ac:dyDescent="0.25">
      <c r="A98" s="64" t="s">
        <v>1388</v>
      </c>
      <c r="B98" s="66">
        <v>3301</v>
      </c>
      <c r="C98" s="64" t="s">
        <v>1758</v>
      </c>
      <c r="D98" s="64"/>
      <c r="E98" s="66"/>
      <c r="F98" s="66"/>
      <c r="G98" s="66">
        <v>3.5</v>
      </c>
      <c r="H98" s="66">
        <f t="shared" si="4"/>
        <v>0</v>
      </c>
    </row>
    <row r="99" spans="1:8" x14ac:dyDescent="0.25">
      <c r="A99" s="64" t="s">
        <v>1388</v>
      </c>
      <c r="B99" s="66">
        <v>3312</v>
      </c>
      <c r="C99" s="64" t="s">
        <v>1454</v>
      </c>
      <c r="D99" s="64"/>
      <c r="E99" s="66"/>
      <c r="F99" s="66"/>
      <c r="G99" s="66">
        <v>0.68</v>
      </c>
      <c r="H99" s="66">
        <f t="shared" si="4"/>
        <v>0</v>
      </c>
    </row>
    <row r="100" spans="1:8" x14ac:dyDescent="0.25">
      <c r="A100" s="64" t="s">
        <v>1388</v>
      </c>
      <c r="B100" s="66">
        <v>3321</v>
      </c>
      <c r="C100" s="64" t="s">
        <v>1711</v>
      </c>
      <c r="D100" s="64"/>
      <c r="E100" s="66"/>
      <c r="F100" s="66"/>
      <c r="G100" s="66"/>
      <c r="H100" s="66">
        <f t="shared" si="4"/>
        <v>0</v>
      </c>
    </row>
    <row r="101" spans="1:8" x14ac:dyDescent="0.25">
      <c r="A101" s="64" t="s">
        <v>1388</v>
      </c>
      <c r="B101" s="66">
        <v>3333</v>
      </c>
      <c r="C101" s="64" t="s">
        <v>1441</v>
      </c>
      <c r="D101" s="64"/>
      <c r="E101" s="66"/>
      <c r="F101" s="66"/>
      <c r="G101" s="66">
        <v>2.35</v>
      </c>
      <c r="H101" s="66">
        <f t="shared" si="4"/>
        <v>0</v>
      </c>
    </row>
    <row r="102" spans="1:8" x14ac:dyDescent="0.25">
      <c r="A102" s="64" t="s">
        <v>1388</v>
      </c>
      <c r="B102" s="66">
        <v>3339</v>
      </c>
      <c r="C102" s="64" t="s">
        <v>1673</v>
      </c>
      <c r="D102" s="64"/>
      <c r="E102" s="66"/>
      <c r="F102" s="66"/>
      <c r="G102" s="66"/>
      <c r="H102" s="66">
        <f t="shared" si="4"/>
        <v>0</v>
      </c>
    </row>
    <row r="103" spans="1:8" x14ac:dyDescent="0.25">
      <c r="A103" s="64" t="s">
        <v>1388</v>
      </c>
      <c r="B103" s="66">
        <v>3425</v>
      </c>
      <c r="C103" s="64" t="s">
        <v>5328</v>
      </c>
      <c r="D103" s="95"/>
      <c r="E103" s="96"/>
      <c r="F103" s="96"/>
      <c r="G103" s="96"/>
      <c r="H103" s="96"/>
    </row>
    <row r="104" spans="1:8" x14ac:dyDescent="0.25">
      <c r="A104" s="64" t="s">
        <v>1388</v>
      </c>
      <c r="B104" s="66">
        <v>3425</v>
      </c>
      <c r="C104" s="64" t="s">
        <v>5329</v>
      </c>
      <c r="D104" s="95"/>
      <c r="E104" s="96"/>
      <c r="F104" s="96"/>
      <c r="G104" s="96"/>
      <c r="H104" s="96"/>
    </row>
    <row r="105" spans="1:8" x14ac:dyDescent="0.25">
      <c r="A105" s="64" t="s">
        <v>1388</v>
      </c>
      <c r="B105" s="66">
        <v>3449</v>
      </c>
      <c r="C105" s="64" t="s">
        <v>1676</v>
      </c>
      <c r="D105" s="64"/>
      <c r="E105" s="66"/>
      <c r="F105" s="66"/>
      <c r="G105" s="66"/>
      <c r="H105" s="66">
        <f>(E105+D105)*G105</f>
        <v>0</v>
      </c>
    </row>
    <row r="106" spans="1:8" x14ac:dyDescent="0.25">
      <c r="A106" s="64" t="s">
        <v>1388</v>
      </c>
      <c r="B106" s="66">
        <v>3555</v>
      </c>
      <c r="C106" s="64" t="s">
        <v>1723</v>
      </c>
      <c r="D106" s="64"/>
      <c r="E106" s="66"/>
      <c r="F106" s="66"/>
      <c r="G106" s="66"/>
      <c r="H106" s="66">
        <f>(E106+D106)*G106</f>
        <v>0</v>
      </c>
    </row>
    <row r="107" spans="1:8" x14ac:dyDescent="0.25">
      <c r="A107" s="64" t="s">
        <v>1388</v>
      </c>
      <c r="B107" s="66">
        <v>3570</v>
      </c>
      <c r="C107" s="64" t="s">
        <v>1754</v>
      </c>
      <c r="D107" s="64"/>
      <c r="E107" s="66"/>
      <c r="F107" s="66"/>
      <c r="G107" s="66"/>
      <c r="H107" s="66">
        <f>(E107+D107)*G107</f>
        <v>0</v>
      </c>
    </row>
    <row r="108" spans="1:8" x14ac:dyDescent="0.25">
      <c r="A108" s="64" t="s">
        <v>1388</v>
      </c>
      <c r="B108" s="66">
        <v>3590</v>
      </c>
      <c r="C108" s="64" t="s">
        <v>1398</v>
      </c>
      <c r="D108" s="64"/>
      <c r="E108" s="66"/>
      <c r="F108" s="66"/>
      <c r="G108" s="66">
        <v>3.15</v>
      </c>
      <c r="H108" s="66">
        <f>(E108+D108)*G108</f>
        <v>0</v>
      </c>
    </row>
    <row r="109" spans="1:8" x14ac:dyDescent="0.25">
      <c r="A109" s="64" t="s">
        <v>1388</v>
      </c>
      <c r="B109" s="93">
        <v>3768</v>
      </c>
      <c r="C109" s="99" t="s">
        <v>5340</v>
      </c>
      <c r="D109" s="95"/>
      <c r="E109" s="96"/>
      <c r="F109" s="96"/>
      <c r="G109" s="96"/>
      <c r="H109" s="96"/>
    </row>
    <row r="110" spans="1:8" x14ac:dyDescent="0.25">
      <c r="A110" s="64" t="s">
        <v>1388</v>
      </c>
      <c r="B110" s="92">
        <v>3798</v>
      </c>
      <c r="C110" s="99" t="s">
        <v>5332</v>
      </c>
      <c r="D110" s="95"/>
      <c r="E110" s="96"/>
      <c r="F110" s="96"/>
      <c r="G110" s="96"/>
      <c r="H110" s="96"/>
    </row>
    <row r="111" spans="1:8" x14ac:dyDescent="0.25">
      <c r="A111" s="64" t="s">
        <v>1388</v>
      </c>
      <c r="B111" s="66">
        <v>3848</v>
      </c>
      <c r="C111" s="64" t="s">
        <v>5291</v>
      </c>
      <c r="D111" s="64"/>
      <c r="E111" s="66"/>
      <c r="F111" s="66"/>
      <c r="G111" s="66">
        <v>3.15</v>
      </c>
      <c r="H111" s="66">
        <f>(E111+D111)*G111</f>
        <v>0</v>
      </c>
    </row>
    <row r="112" spans="1:8" x14ac:dyDescent="0.25">
      <c r="A112" s="64" t="s">
        <v>1388</v>
      </c>
      <c r="B112" s="93">
        <v>3859</v>
      </c>
      <c r="C112" s="99" t="s">
        <v>5341</v>
      </c>
      <c r="D112" s="95"/>
      <c r="E112" s="96"/>
      <c r="F112" s="96"/>
      <c r="G112" s="96"/>
      <c r="H112" s="96"/>
    </row>
    <row r="113" spans="1:8" x14ac:dyDescent="0.25">
      <c r="A113" s="64" t="s">
        <v>1388</v>
      </c>
      <c r="B113" s="66">
        <v>3889</v>
      </c>
      <c r="C113" s="64" t="s">
        <v>420</v>
      </c>
      <c r="D113" s="64"/>
      <c r="E113" s="66"/>
      <c r="F113" s="66"/>
      <c r="G113" s="66">
        <v>3.5</v>
      </c>
      <c r="H113" s="66">
        <f>(E113+D113)*G113</f>
        <v>0</v>
      </c>
    </row>
    <row r="114" spans="1:8" x14ac:dyDescent="0.25">
      <c r="A114" s="64" t="s">
        <v>1388</v>
      </c>
      <c r="B114" s="66">
        <v>3920</v>
      </c>
      <c r="C114" s="64" t="s">
        <v>5337</v>
      </c>
      <c r="D114" s="95"/>
      <c r="E114" s="96"/>
      <c r="F114" s="96"/>
      <c r="G114" s="96"/>
      <c r="H114" s="96"/>
    </row>
    <row r="115" spans="1:8" x14ac:dyDescent="0.25">
      <c r="A115" s="64" t="s">
        <v>1388</v>
      </c>
      <c r="B115" s="66">
        <v>3922</v>
      </c>
      <c r="C115" s="64" t="s">
        <v>1664</v>
      </c>
      <c r="D115" s="64"/>
      <c r="E115" s="66"/>
      <c r="F115" s="66"/>
      <c r="G115" s="66">
        <v>3.5</v>
      </c>
      <c r="H115" s="66">
        <f>(E115+D115)*G115</f>
        <v>0</v>
      </c>
    </row>
    <row r="116" spans="1:8" x14ac:dyDescent="0.25">
      <c r="A116" s="64" t="s">
        <v>1388</v>
      </c>
      <c r="B116" s="66">
        <v>3937</v>
      </c>
      <c r="C116" s="64" t="s">
        <v>1713</v>
      </c>
      <c r="D116" s="64"/>
      <c r="E116" s="66"/>
      <c r="F116" s="66"/>
      <c r="G116" s="66"/>
      <c r="H116" s="66">
        <f>(E116+D116)*G116</f>
        <v>0</v>
      </c>
    </row>
    <row r="117" spans="1:8" x14ac:dyDescent="0.25">
      <c r="A117" s="64" t="s">
        <v>1388</v>
      </c>
      <c r="B117" s="66">
        <v>3986</v>
      </c>
      <c r="C117" s="64" t="s">
        <v>5342</v>
      </c>
      <c r="D117" s="95"/>
      <c r="E117" s="96"/>
      <c r="F117" s="96"/>
      <c r="G117" s="96"/>
      <c r="H117" s="96"/>
    </row>
    <row r="118" spans="1:8" x14ac:dyDescent="0.25">
      <c r="A118" s="64" t="s">
        <v>1388</v>
      </c>
      <c r="B118" s="66">
        <v>4014</v>
      </c>
      <c r="C118" s="64" t="s">
        <v>5295</v>
      </c>
      <c r="D118" s="64"/>
      <c r="E118" s="66"/>
      <c r="F118" s="66"/>
      <c r="G118" s="66"/>
      <c r="H118" s="66">
        <f>(E118+D118)*G118</f>
        <v>0</v>
      </c>
    </row>
    <row r="119" spans="1:8" x14ac:dyDescent="0.25">
      <c r="A119" s="64" t="s">
        <v>1388</v>
      </c>
      <c r="B119" s="66">
        <v>4014</v>
      </c>
      <c r="C119" s="64" t="s">
        <v>5338</v>
      </c>
      <c r="D119" s="95"/>
      <c r="E119" s="96"/>
      <c r="F119" s="96"/>
      <c r="G119" s="96"/>
      <c r="H119" s="96"/>
    </row>
    <row r="120" spans="1:8" x14ac:dyDescent="0.25">
      <c r="A120" s="64" t="s">
        <v>1388</v>
      </c>
      <c r="B120" s="66">
        <v>4014</v>
      </c>
      <c r="C120" s="64" t="s">
        <v>5339</v>
      </c>
      <c r="D120" s="95"/>
      <c r="E120" s="96"/>
      <c r="F120" s="96"/>
      <c r="G120" s="96"/>
      <c r="H120" s="96"/>
    </row>
    <row r="121" spans="1:8" x14ac:dyDescent="0.25">
      <c r="A121" s="64" t="s">
        <v>1388</v>
      </c>
      <c r="B121" s="66">
        <v>4028</v>
      </c>
      <c r="C121" s="64" t="s">
        <v>423</v>
      </c>
      <c r="D121" s="64"/>
      <c r="E121" s="66"/>
      <c r="F121" s="66"/>
      <c r="G121" s="66">
        <v>3.5</v>
      </c>
      <c r="H121" s="66">
        <f>(E121+D121)*G121</f>
        <v>0</v>
      </c>
    </row>
    <row r="122" spans="1:8" x14ac:dyDescent="0.25">
      <c r="A122" s="64" t="s">
        <v>1388</v>
      </c>
      <c r="B122" s="93">
        <v>4050</v>
      </c>
      <c r="C122" s="99" t="s">
        <v>5343</v>
      </c>
      <c r="D122" s="95"/>
      <c r="E122" s="96"/>
      <c r="F122" s="96"/>
      <c r="G122" s="96"/>
      <c r="H122" s="96"/>
    </row>
    <row r="123" spans="1:8" x14ac:dyDescent="0.25">
      <c r="A123" s="64" t="s">
        <v>1388</v>
      </c>
      <c r="B123" s="66">
        <v>4141</v>
      </c>
      <c r="C123" s="64" t="s">
        <v>1451</v>
      </c>
      <c r="D123" s="64"/>
      <c r="E123" s="66"/>
      <c r="F123" s="66"/>
      <c r="G123" s="66">
        <v>1.76</v>
      </c>
      <c r="H123" s="66">
        <f t="shared" ref="H123:H141" si="5">(E123+D123)*G123</f>
        <v>0</v>
      </c>
    </row>
    <row r="124" spans="1:8" x14ac:dyDescent="0.25">
      <c r="A124" s="64" t="s">
        <v>1388</v>
      </c>
      <c r="B124" s="66">
        <v>4142</v>
      </c>
      <c r="C124" s="64" t="s">
        <v>1738</v>
      </c>
      <c r="D124" s="64"/>
      <c r="E124" s="66"/>
      <c r="F124" s="66"/>
      <c r="G124" s="66">
        <v>1.7549999999999999</v>
      </c>
      <c r="H124" s="66">
        <f t="shared" si="5"/>
        <v>0</v>
      </c>
    </row>
    <row r="125" spans="1:8" x14ac:dyDescent="0.25">
      <c r="A125" s="64" t="s">
        <v>1388</v>
      </c>
      <c r="B125" s="66">
        <v>4242</v>
      </c>
      <c r="C125" s="64" t="s">
        <v>1391</v>
      </c>
      <c r="D125" s="64"/>
      <c r="E125" s="66"/>
      <c r="F125" s="66"/>
      <c r="G125" s="66">
        <v>1.76</v>
      </c>
      <c r="H125" s="66">
        <f t="shared" si="5"/>
        <v>0</v>
      </c>
    </row>
    <row r="126" spans="1:8" x14ac:dyDescent="0.25">
      <c r="A126" s="64" t="s">
        <v>1388</v>
      </c>
      <c r="B126" s="66">
        <v>4481</v>
      </c>
      <c r="C126" s="64" t="s">
        <v>1741</v>
      </c>
      <c r="D126" s="64"/>
      <c r="E126" s="66"/>
      <c r="F126" s="66"/>
      <c r="G126" s="66"/>
      <c r="H126" s="66">
        <f t="shared" si="5"/>
        <v>0</v>
      </c>
    </row>
    <row r="127" spans="1:8" x14ac:dyDescent="0.25">
      <c r="A127" s="64" t="s">
        <v>5280</v>
      </c>
      <c r="B127" s="66">
        <v>4632</v>
      </c>
      <c r="C127" s="64" t="s">
        <v>5281</v>
      </c>
      <c r="D127" s="64"/>
      <c r="E127" s="66"/>
      <c r="F127" s="66"/>
      <c r="G127" s="66">
        <v>4.18</v>
      </c>
      <c r="H127" s="66">
        <f t="shared" si="5"/>
        <v>0</v>
      </c>
    </row>
    <row r="128" spans="1:8" x14ac:dyDescent="0.25">
      <c r="A128" s="64" t="s">
        <v>1388</v>
      </c>
      <c r="B128" s="66">
        <v>4773</v>
      </c>
      <c r="C128" s="64" t="s">
        <v>5283</v>
      </c>
      <c r="D128" s="64"/>
      <c r="E128" s="66"/>
      <c r="F128" s="66"/>
      <c r="G128" s="66">
        <v>2.97</v>
      </c>
      <c r="H128" s="66">
        <f t="shared" si="5"/>
        <v>0</v>
      </c>
    </row>
    <row r="129" spans="1:8" x14ac:dyDescent="0.25">
      <c r="A129" s="64" t="s">
        <v>1388</v>
      </c>
      <c r="B129" s="66">
        <v>5535</v>
      </c>
      <c r="C129" s="64" t="s">
        <v>1392</v>
      </c>
      <c r="D129" s="64"/>
      <c r="E129" s="66"/>
      <c r="F129" s="66"/>
      <c r="G129" s="66">
        <v>2.7</v>
      </c>
      <c r="H129" s="66">
        <f t="shared" si="5"/>
        <v>0</v>
      </c>
    </row>
    <row r="130" spans="1:8" x14ac:dyDescent="0.25">
      <c r="A130" s="64" t="s">
        <v>1388</v>
      </c>
      <c r="B130" s="66">
        <v>5551</v>
      </c>
      <c r="C130" s="64" t="s">
        <v>1750</v>
      </c>
      <c r="D130" s="64"/>
      <c r="E130" s="66"/>
      <c r="F130" s="66"/>
      <c r="G130" s="66">
        <v>2.95</v>
      </c>
      <c r="H130" s="66">
        <f t="shared" si="5"/>
        <v>0</v>
      </c>
    </row>
    <row r="131" spans="1:8" x14ac:dyDescent="0.25">
      <c r="A131" s="64" t="s">
        <v>1388</v>
      </c>
      <c r="B131" s="66">
        <v>6003</v>
      </c>
      <c r="C131" s="64" t="s">
        <v>1450</v>
      </c>
      <c r="D131" s="64"/>
      <c r="E131" s="66"/>
      <c r="F131" s="66"/>
      <c r="G131" s="66">
        <v>2.97</v>
      </c>
      <c r="H131" s="66">
        <f t="shared" si="5"/>
        <v>0</v>
      </c>
    </row>
    <row r="132" spans="1:8" x14ac:dyDescent="0.25">
      <c r="A132" s="64" t="s">
        <v>1388</v>
      </c>
      <c r="B132" s="66">
        <v>6018</v>
      </c>
      <c r="C132" s="64" t="s">
        <v>5278</v>
      </c>
      <c r="D132" s="64"/>
      <c r="E132" s="66"/>
      <c r="F132" s="66"/>
      <c r="G132" s="66">
        <v>2.97</v>
      </c>
      <c r="H132" s="66">
        <f t="shared" si="5"/>
        <v>0</v>
      </c>
    </row>
    <row r="133" spans="1:8" x14ac:dyDescent="0.25">
      <c r="A133" s="64" t="s">
        <v>1388</v>
      </c>
      <c r="B133" s="66">
        <v>6038</v>
      </c>
      <c r="C133" s="64" t="s">
        <v>5274</v>
      </c>
      <c r="D133" s="64"/>
      <c r="E133" s="66"/>
      <c r="F133" s="66"/>
      <c r="G133" s="66">
        <v>3.96</v>
      </c>
      <c r="H133" s="66">
        <f t="shared" si="5"/>
        <v>0</v>
      </c>
    </row>
    <row r="134" spans="1:8" x14ac:dyDescent="0.25">
      <c r="A134" s="64" t="s">
        <v>1388</v>
      </c>
      <c r="B134" s="66">
        <v>6078</v>
      </c>
      <c r="C134" s="64" t="s">
        <v>1710</v>
      </c>
      <c r="D134" s="64"/>
      <c r="E134" s="66"/>
      <c r="F134" s="66"/>
      <c r="G134" s="66">
        <v>1.35</v>
      </c>
      <c r="H134" s="66">
        <f t="shared" si="5"/>
        <v>0</v>
      </c>
    </row>
    <row r="135" spans="1:8" x14ac:dyDescent="0.25">
      <c r="A135" s="64" t="s">
        <v>1388</v>
      </c>
      <c r="B135" s="66">
        <v>6079</v>
      </c>
      <c r="C135" s="64" t="s">
        <v>1712</v>
      </c>
      <c r="D135" s="64"/>
      <c r="E135" s="66"/>
      <c r="F135" s="66"/>
      <c r="G135" s="66">
        <v>1.35</v>
      </c>
      <c r="H135" s="66">
        <f t="shared" si="5"/>
        <v>0</v>
      </c>
    </row>
    <row r="136" spans="1:8" x14ac:dyDescent="0.25">
      <c r="A136" s="64" t="s">
        <v>1388</v>
      </c>
      <c r="B136" s="66">
        <v>6079</v>
      </c>
      <c r="C136" s="64" t="s">
        <v>5247</v>
      </c>
      <c r="D136" s="64"/>
      <c r="E136" s="66"/>
      <c r="F136" s="66"/>
      <c r="G136" s="66">
        <v>1.35</v>
      </c>
      <c r="H136" s="66">
        <f t="shared" si="5"/>
        <v>0</v>
      </c>
    </row>
    <row r="137" spans="1:8" x14ac:dyDescent="0.25">
      <c r="A137" s="64" t="s">
        <v>1388</v>
      </c>
      <c r="B137" s="66">
        <v>6080</v>
      </c>
      <c r="C137" s="64" t="s">
        <v>409</v>
      </c>
      <c r="D137" s="64"/>
      <c r="E137" s="66"/>
      <c r="F137" s="66"/>
      <c r="G137" s="66">
        <v>1.35</v>
      </c>
      <c r="H137" s="66">
        <f t="shared" si="5"/>
        <v>0</v>
      </c>
    </row>
    <row r="138" spans="1:8" x14ac:dyDescent="0.25">
      <c r="A138" s="64" t="s">
        <v>1388</v>
      </c>
      <c r="B138" s="66">
        <v>6081</v>
      </c>
      <c r="C138" s="64" t="s">
        <v>1766</v>
      </c>
      <c r="D138" s="64"/>
      <c r="E138" s="66"/>
      <c r="F138" s="66"/>
      <c r="G138" s="66">
        <v>1.35</v>
      </c>
      <c r="H138" s="66">
        <f t="shared" si="5"/>
        <v>0</v>
      </c>
    </row>
    <row r="139" spans="1:8" x14ac:dyDescent="0.25">
      <c r="A139" s="64" t="s">
        <v>1388</v>
      </c>
      <c r="B139" s="66">
        <v>6082</v>
      </c>
      <c r="C139" s="64" t="s">
        <v>1714</v>
      </c>
      <c r="D139" s="64"/>
      <c r="E139" s="66"/>
      <c r="F139" s="66"/>
      <c r="G139" s="66">
        <v>2.95</v>
      </c>
      <c r="H139" s="66">
        <f t="shared" si="5"/>
        <v>0</v>
      </c>
    </row>
    <row r="140" spans="1:8" x14ac:dyDescent="0.25">
      <c r="A140" s="64" t="s">
        <v>1388</v>
      </c>
      <c r="B140" s="66">
        <v>6119</v>
      </c>
      <c r="C140" s="64" t="s">
        <v>1681</v>
      </c>
      <c r="D140" s="64"/>
      <c r="E140" s="66"/>
      <c r="F140" s="66"/>
      <c r="G140" s="66">
        <v>3.52</v>
      </c>
      <c r="H140" s="66">
        <f t="shared" si="5"/>
        <v>0</v>
      </c>
    </row>
    <row r="141" spans="1:8" x14ac:dyDescent="0.25">
      <c r="A141" s="64" t="s">
        <v>1388</v>
      </c>
      <c r="B141" s="66">
        <v>6235</v>
      </c>
      <c r="C141" s="64" t="s">
        <v>5285</v>
      </c>
      <c r="D141" s="64"/>
      <c r="E141" s="66"/>
      <c r="F141" s="66"/>
      <c r="G141" s="66"/>
      <c r="H141" s="66">
        <f t="shared" si="5"/>
        <v>0</v>
      </c>
    </row>
    <row r="142" spans="1:8" x14ac:dyDescent="0.25">
      <c r="A142" s="64" t="s">
        <v>1388</v>
      </c>
      <c r="B142" s="66">
        <v>6244</v>
      </c>
      <c r="C142" s="95" t="s">
        <v>5350</v>
      </c>
      <c r="D142" s="95"/>
      <c r="E142" s="96"/>
      <c r="F142" s="96"/>
      <c r="G142" s="96"/>
      <c r="H142" s="96"/>
    </row>
    <row r="143" spans="1:8" x14ac:dyDescent="0.25">
      <c r="A143" s="64" t="s">
        <v>1388</v>
      </c>
      <c r="B143" s="66">
        <v>6318</v>
      </c>
      <c r="C143" s="64" t="s">
        <v>5305</v>
      </c>
      <c r="D143" s="64"/>
      <c r="E143" s="66"/>
      <c r="F143" s="66"/>
      <c r="G143" s="66">
        <v>4.95</v>
      </c>
      <c r="H143" s="66">
        <f>(E143+D143)*G143</f>
        <v>0</v>
      </c>
    </row>
    <row r="144" spans="1:8" x14ac:dyDescent="0.25">
      <c r="A144" s="64" t="s">
        <v>1388</v>
      </c>
      <c r="B144" s="66">
        <v>6320</v>
      </c>
      <c r="C144" s="64" t="s">
        <v>5258</v>
      </c>
      <c r="D144" s="64"/>
      <c r="E144" s="66"/>
      <c r="F144" s="66"/>
      <c r="G144" s="66"/>
      <c r="H144" s="66">
        <f>(E144+D144)*G144</f>
        <v>0</v>
      </c>
    </row>
    <row r="145" spans="1:8" x14ac:dyDescent="0.25">
      <c r="A145" s="64" t="s">
        <v>1388</v>
      </c>
      <c r="B145" s="66">
        <v>6325</v>
      </c>
      <c r="C145" s="64" t="s">
        <v>1701</v>
      </c>
      <c r="D145" s="64"/>
      <c r="E145" s="66"/>
      <c r="F145" s="66"/>
      <c r="G145" s="66"/>
      <c r="H145" s="66">
        <f>(E145+D145)*G145</f>
        <v>0</v>
      </c>
    </row>
    <row r="146" spans="1:8" x14ac:dyDescent="0.25">
      <c r="A146" s="64" t="s">
        <v>1388</v>
      </c>
      <c r="B146" s="66">
        <v>6338</v>
      </c>
      <c r="C146" s="64" t="s">
        <v>308</v>
      </c>
      <c r="D146" s="64"/>
      <c r="E146" s="66"/>
      <c r="F146" s="66"/>
      <c r="G146" s="66"/>
      <c r="H146" s="66">
        <f>(E146+D146)*G146</f>
        <v>0</v>
      </c>
    </row>
    <row r="147" spans="1:8" x14ac:dyDescent="0.25">
      <c r="A147" s="64" t="s">
        <v>1388</v>
      </c>
      <c r="B147" s="92">
        <v>6607</v>
      </c>
      <c r="C147" s="99" t="s">
        <v>5333</v>
      </c>
      <c r="D147" s="95"/>
      <c r="E147" s="96"/>
      <c r="F147" s="96"/>
      <c r="G147" s="96"/>
      <c r="H147" s="96"/>
    </row>
    <row r="148" spans="1:8" x14ac:dyDescent="0.25">
      <c r="A148" s="64" t="s">
        <v>1388</v>
      </c>
      <c r="B148" s="92">
        <v>6610</v>
      </c>
      <c r="C148" s="99" t="s">
        <v>5334</v>
      </c>
      <c r="D148" s="95"/>
      <c r="E148" s="96"/>
      <c r="F148" s="96"/>
      <c r="G148" s="96"/>
      <c r="H148" s="96"/>
    </row>
    <row r="149" spans="1:8" x14ac:dyDescent="0.25">
      <c r="A149" s="64" t="s">
        <v>1388</v>
      </c>
      <c r="B149" s="92">
        <v>6611</v>
      </c>
      <c r="C149" s="99" t="s">
        <v>5333</v>
      </c>
      <c r="D149" s="95"/>
      <c r="E149" s="96"/>
      <c r="F149" s="96"/>
      <c r="G149" s="96"/>
      <c r="H149" s="96"/>
    </row>
    <row r="150" spans="1:8" x14ac:dyDescent="0.25">
      <c r="A150" s="64" t="s">
        <v>1388</v>
      </c>
      <c r="B150" s="66">
        <v>6679</v>
      </c>
      <c r="C150" s="64" t="s">
        <v>4097</v>
      </c>
      <c r="D150" s="64"/>
      <c r="E150" s="66"/>
      <c r="F150" s="66"/>
      <c r="G150" s="66">
        <v>3.56</v>
      </c>
      <c r="H150" s="66">
        <f>(E150+D150)*G150</f>
        <v>0</v>
      </c>
    </row>
    <row r="151" spans="1:8" x14ac:dyDescent="0.25">
      <c r="A151" s="64" t="s">
        <v>1388</v>
      </c>
      <c r="B151" s="66">
        <v>6680</v>
      </c>
      <c r="C151" s="64" t="s">
        <v>307</v>
      </c>
      <c r="D151" s="64"/>
      <c r="E151" s="66"/>
      <c r="F151" s="66"/>
      <c r="G151" s="66">
        <v>3.15</v>
      </c>
      <c r="H151" s="66">
        <f>(E151+D151)*G151</f>
        <v>0</v>
      </c>
    </row>
    <row r="152" spans="1:8" x14ac:dyDescent="0.25">
      <c r="A152" s="64" t="s">
        <v>1388</v>
      </c>
      <c r="B152" s="66">
        <v>6681</v>
      </c>
      <c r="C152" s="64" t="s">
        <v>1689</v>
      </c>
      <c r="D152" s="64"/>
      <c r="E152" s="66"/>
      <c r="F152" s="66"/>
      <c r="G152" s="66">
        <v>3</v>
      </c>
      <c r="H152" s="66">
        <f>(E152+D152)*G152</f>
        <v>0</v>
      </c>
    </row>
    <row r="153" spans="1:8" x14ac:dyDescent="0.25">
      <c r="A153" s="64" t="s">
        <v>1388</v>
      </c>
      <c r="B153" s="66">
        <v>6783</v>
      </c>
      <c r="C153" s="64" t="s">
        <v>1761</v>
      </c>
      <c r="D153" s="64"/>
      <c r="E153" s="66"/>
      <c r="F153" s="66"/>
      <c r="G153" s="66">
        <v>2.5</v>
      </c>
      <c r="H153" s="66">
        <f>(E153+D153)*G153</f>
        <v>0</v>
      </c>
    </row>
    <row r="154" spans="1:8" x14ac:dyDescent="0.25">
      <c r="A154" s="64" t="s">
        <v>1388</v>
      </c>
      <c r="B154" s="66">
        <v>6783</v>
      </c>
      <c r="C154" s="64" t="s">
        <v>1761</v>
      </c>
      <c r="D154" s="95"/>
      <c r="E154" s="96"/>
      <c r="F154" s="96"/>
      <c r="G154" s="96"/>
      <c r="H154" s="96"/>
    </row>
    <row r="155" spans="1:8" x14ac:dyDescent="0.25">
      <c r="A155" s="64" t="s">
        <v>1388</v>
      </c>
      <c r="B155" s="66">
        <v>6784</v>
      </c>
      <c r="C155" s="64" t="s">
        <v>1761</v>
      </c>
      <c r="D155" s="95"/>
      <c r="E155" s="96"/>
      <c r="F155" s="96"/>
      <c r="G155" s="96"/>
      <c r="H155" s="96"/>
    </row>
    <row r="156" spans="1:8" x14ac:dyDescent="0.25">
      <c r="A156" s="64" t="s">
        <v>1388</v>
      </c>
      <c r="B156" s="66">
        <v>6789</v>
      </c>
      <c r="C156" s="64" t="s">
        <v>419</v>
      </c>
      <c r="D156" s="64"/>
      <c r="E156" s="66"/>
      <c r="F156" s="66"/>
      <c r="G156" s="66">
        <v>3.5</v>
      </c>
      <c r="H156" s="66">
        <f>(E156+D156)*G156</f>
        <v>0</v>
      </c>
    </row>
    <row r="157" spans="1:8" x14ac:dyDescent="0.25">
      <c r="A157" s="64" t="s">
        <v>5351</v>
      </c>
      <c r="B157" s="66">
        <v>6949</v>
      </c>
      <c r="C157" s="64" t="s">
        <v>1662</v>
      </c>
      <c r="D157" s="64"/>
      <c r="E157" s="66"/>
      <c r="F157" s="66"/>
      <c r="G157" s="66"/>
      <c r="H157" s="66">
        <f>(E157+D157)*G157</f>
        <v>0</v>
      </c>
    </row>
    <row r="158" spans="1:8" x14ac:dyDescent="0.25">
      <c r="A158" s="64" t="s">
        <v>1388</v>
      </c>
      <c r="B158" s="66">
        <v>6969</v>
      </c>
      <c r="C158" s="64" t="s">
        <v>5282</v>
      </c>
      <c r="D158" s="64"/>
      <c r="E158" s="66"/>
      <c r="F158" s="66"/>
      <c r="G158" s="66">
        <v>1</v>
      </c>
      <c r="H158" s="66">
        <f>(E158+D158)*G158</f>
        <v>0</v>
      </c>
    </row>
    <row r="159" spans="1:8" x14ac:dyDescent="0.25">
      <c r="A159" s="64" t="s">
        <v>1388</v>
      </c>
      <c r="B159" s="66">
        <v>6997</v>
      </c>
      <c r="C159" s="64" t="s">
        <v>5335</v>
      </c>
      <c r="D159" s="95"/>
      <c r="E159" s="96"/>
      <c r="F159" s="96"/>
      <c r="G159" s="96"/>
      <c r="H159" s="96"/>
    </row>
    <row r="160" spans="1:8" x14ac:dyDescent="0.25">
      <c r="A160" s="64" t="s">
        <v>1388</v>
      </c>
      <c r="B160" s="66">
        <v>7125</v>
      </c>
      <c r="C160" s="64" t="s">
        <v>5284</v>
      </c>
      <c r="D160" s="64"/>
      <c r="E160" s="66"/>
      <c r="F160" s="66"/>
      <c r="G160" s="66">
        <v>2.97</v>
      </c>
      <c r="H160" s="66">
        <f>(E160+D160)*G160</f>
        <v>0</v>
      </c>
    </row>
    <row r="161" spans="1:8" x14ac:dyDescent="0.25">
      <c r="A161" s="64" t="s">
        <v>1388</v>
      </c>
      <c r="B161" s="66">
        <v>7129</v>
      </c>
      <c r="C161" s="64" t="s">
        <v>5330</v>
      </c>
      <c r="D161" s="95"/>
      <c r="E161" s="96"/>
      <c r="F161" s="96"/>
      <c r="G161" s="96"/>
      <c r="H161" s="96"/>
    </row>
    <row r="162" spans="1:8" x14ac:dyDescent="0.25">
      <c r="A162" s="64" t="s">
        <v>1388</v>
      </c>
      <c r="B162" s="66">
        <v>7778</v>
      </c>
      <c r="C162" s="64" t="s">
        <v>4098</v>
      </c>
      <c r="D162" s="64"/>
      <c r="E162" s="66"/>
      <c r="F162" s="66"/>
      <c r="G162" s="66">
        <v>2.97</v>
      </c>
      <c r="H162" s="66">
        <f>(E162+D162)*G162</f>
        <v>0</v>
      </c>
    </row>
    <row r="163" spans="1:8" x14ac:dyDescent="0.25">
      <c r="A163" s="64" t="s">
        <v>1388</v>
      </c>
      <c r="B163" s="66">
        <v>7871</v>
      </c>
      <c r="C163" s="64" t="s">
        <v>1729</v>
      </c>
      <c r="D163" s="64"/>
      <c r="E163" s="66"/>
      <c r="F163" s="66"/>
      <c r="G163" s="66"/>
      <c r="H163" s="66">
        <f>(E163+D163)*G163</f>
        <v>0</v>
      </c>
    </row>
    <row r="164" spans="1:8" x14ac:dyDescent="0.25">
      <c r="A164" s="64" t="s">
        <v>1388</v>
      </c>
      <c r="B164" s="66">
        <v>7872</v>
      </c>
      <c r="C164" s="64" t="s">
        <v>1726</v>
      </c>
      <c r="D164" s="64"/>
      <c r="E164" s="66"/>
      <c r="F164" s="66"/>
      <c r="G164" s="66"/>
      <c r="H164" s="66">
        <f>(E164+D164)*G164</f>
        <v>0</v>
      </c>
    </row>
    <row r="165" spans="1:8" x14ac:dyDescent="0.25">
      <c r="A165" s="64" t="s">
        <v>1388</v>
      </c>
      <c r="B165" s="66">
        <v>7919</v>
      </c>
      <c r="C165" s="64" t="s">
        <v>315</v>
      </c>
      <c r="D165" s="64"/>
      <c r="E165" s="66"/>
      <c r="F165" s="66"/>
      <c r="G165" s="66"/>
      <c r="H165" s="66">
        <f>(E165+D165)*G165</f>
        <v>0</v>
      </c>
    </row>
    <row r="166" spans="1:8" x14ac:dyDescent="0.25">
      <c r="A166" s="64" t="s">
        <v>1388</v>
      </c>
      <c r="B166" s="66">
        <v>7938</v>
      </c>
      <c r="C166" s="64" t="s">
        <v>5331</v>
      </c>
      <c r="D166" s="95"/>
      <c r="E166" s="96"/>
      <c r="F166" s="96"/>
      <c r="G166" s="96"/>
      <c r="H166" s="96"/>
    </row>
    <row r="167" spans="1:8" x14ac:dyDescent="0.25">
      <c r="A167" s="64" t="s">
        <v>1388</v>
      </c>
      <c r="B167" s="66">
        <v>8031</v>
      </c>
      <c r="C167" s="64" t="s">
        <v>1409</v>
      </c>
      <c r="D167" s="64"/>
      <c r="E167" s="66"/>
      <c r="F167" s="66"/>
      <c r="G167" s="66">
        <v>2.25</v>
      </c>
      <c r="H167" s="66">
        <f t="shared" ref="H167:H174" si="6">(E167+D167)*G167</f>
        <v>0</v>
      </c>
    </row>
    <row r="168" spans="1:8" x14ac:dyDescent="0.25">
      <c r="A168" s="64" t="s">
        <v>1388</v>
      </c>
      <c r="B168" s="66">
        <v>8083</v>
      </c>
      <c r="C168" s="64" t="s">
        <v>4099</v>
      </c>
      <c r="D168" s="64"/>
      <c r="E168" s="66"/>
      <c r="F168" s="66"/>
      <c r="G168" s="66">
        <v>3.15</v>
      </c>
      <c r="H168" s="66">
        <f t="shared" si="6"/>
        <v>0</v>
      </c>
    </row>
    <row r="169" spans="1:8" x14ac:dyDescent="0.25">
      <c r="A169" s="64" t="s">
        <v>1388</v>
      </c>
      <c r="B169" s="66">
        <v>8089</v>
      </c>
      <c r="C169" s="64" t="s">
        <v>1427</v>
      </c>
      <c r="D169" s="64"/>
      <c r="E169" s="66"/>
      <c r="F169" s="66"/>
      <c r="G169" s="66">
        <v>3.6</v>
      </c>
      <c r="H169" s="66">
        <f t="shared" si="6"/>
        <v>0</v>
      </c>
    </row>
    <row r="170" spans="1:8" x14ac:dyDescent="0.25">
      <c r="A170" s="64" t="s">
        <v>1388</v>
      </c>
      <c r="B170" s="66">
        <v>8296</v>
      </c>
      <c r="C170" s="64" t="s">
        <v>1704</v>
      </c>
      <c r="D170" s="64"/>
      <c r="E170" s="66"/>
      <c r="F170" s="66"/>
      <c r="G170" s="66"/>
      <c r="H170" s="66">
        <f t="shared" si="6"/>
        <v>0</v>
      </c>
    </row>
    <row r="171" spans="1:8" x14ac:dyDescent="0.25">
      <c r="A171" s="64" t="s">
        <v>1388</v>
      </c>
      <c r="B171" s="66">
        <v>8323</v>
      </c>
      <c r="C171" s="64" t="s">
        <v>4100</v>
      </c>
      <c r="D171" s="64"/>
      <c r="E171" s="66"/>
      <c r="F171" s="66"/>
      <c r="G171" s="66">
        <v>4.46</v>
      </c>
      <c r="H171" s="66">
        <f t="shared" si="6"/>
        <v>0</v>
      </c>
    </row>
    <row r="172" spans="1:8" x14ac:dyDescent="0.25">
      <c r="A172" s="64" t="s">
        <v>1388</v>
      </c>
      <c r="B172" s="66">
        <v>8489</v>
      </c>
      <c r="C172" s="64" t="s">
        <v>309</v>
      </c>
      <c r="D172" s="64"/>
      <c r="E172" s="66"/>
      <c r="F172" s="66"/>
      <c r="G172" s="66">
        <v>3.75</v>
      </c>
      <c r="H172" s="66">
        <f t="shared" si="6"/>
        <v>0</v>
      </c>
    </row>
    <row r="173" spans="1:8" x14ac:dyDescent="0.25">
      <c r="A173" s="64" t="s">
        <v>1388</v>
      </c>
      <c r="B173" s="66">
        <v>8607</v>
      </c>
      <c r="C173" s="64" t="s">
        <v>1693</v>
      </c>
      <c r="D173" s="64"/>
      <c r="E173" s="66"/>
      <c r="F173" s="66"/>
      <c r="G173" s="66">
        <v>3.3</v>
      </c>
      <c r="H173" s="66">
        <f t="shared" si="6"/>
        <v>0</v>
      </c>
    </row>
    <row r="174" spans="1:8" x14ac:dyDescent="0.25">
      <c r="A174" s="64" t="s">
        <v>1388</v>
      </c>
      <c r="B174" s="66">
        <v>8608</v>
      </c>
      <c r="C174" s="64" t="s">
        <v>1693</v>
      </c>
      <c r="D174" s="64"/>
      <c r="E174" s="66"/>
      <c r="F174" s="66"/>
      <c r="G174" s="66">
        <v>4.95</v>
      </c>
      <c r="H174" s="66">
        <f t="shared" si="6"/>
        <v>0</v>
      </c>
    </row>
    <row r="175" spans="1:8" x14ac:dyDescent="0.25">
      <c r="A175" s="64" t="s">
        <v>1388</v>
      </c>
      <c r="B175" s="94">
        <v>8651</v>
      </c>
      <c r="C175" s="98" t="s">
        <v>5344</v>
      </c>
      <c r="D175" s="95"/>
      <c r="E175" s="96"/>
      <c r="F175" s="96"/>
      <c r="G175" s="96"/>
      <c r="H175" s="96"/>
    </row>
    <row r="176" spans="1:8" x14ac:dyDescent="0.25">
      <c r="A176" s="64" t="s">
        <v>1388</v>
      </c>
      <c r="B176" s="94">
        <v>8664</v>
      </c>
      <c r="C176" s="98" t="s">
        <v>5345</v>
      </c>
      <c r="D176" s="95"/>
      <c r="E176" s="96"/>
      <c r="F176" s="96"/>
      <c r="G176" s="96"/>
      <c r="H176" s="96"/>
    </row>
    <row r="177" spans="1:8" x14ac:dyDescent="0.25">
      <c r="A177" s="64" t="s">
        <v>1388</v>
      </c>
      <c r="B177" s="66">
        <v>8790</v>
      </c>
      <c r="C177" s="64" t="s">
        <v>5346</v>
      </c>
      <c r="D177" s="95"/>
      <c r="E177" s="96"/>
      <c r="F177" s="96"/>
      <c r="G177" s="96"/>
      <c r="H177" s="96"/>
    </row>
    <row r="178" spans="1:8" x14ac:dyDescent="0.25">
      <c r="A178" s="64" t="s">
        <v>1388</v>
      </c>
      <c r="B178" s="66">
        <v>8802</v>
      </c>
      <c r="C178" s="64" t="s">
        <v>4101</v>
      </c>
      <c r="D178" s="64"/>
      <c r="E178" s="66"/>
      <c r="F178" s="66"/>
      <c r="G178" s="66">
        <v>3.38</v>
      </c>
      <c r="H178" s="66">
        <f t="shared" ref="H178:H190" si="7">(E178+D178)*G178</f>
        <v>0</v>
      </c>
    </row>
    <row r="179" spans="1:8" x14ac:dyDescent="0.25">
      <c r="A179" s="64" t="s">
        <v>1388</v>
      </c>
      <c r="B179" s="66">
        <v>8832</v>
      </c>
      <c r="C179" s="64" t="s">
        <v>317</v>
      </c>
      <c r="D179" s="64"/>
      <c r="E179" s="66"/>
      <c r="F179" s="66"/>
      <c r="G179" s="66"/>
      <c r="H179" s="66">
        <f t="shared" si="7"/>
        <v>0</v>
      </c>
    </row>
    <row r="180" spans="1:8" x14ac:dyDescent="0.25">
      <c r="A180" s="64" t="s">
        <v>1388</v>
      </c>
      <c r="B180" s="66">
        <v>8891</v>
      </c>
      <c r="C180" s="64" t="s">
        <v>1736</v>
      </c>
      <c r="D180" s="64"/>
      <c r="E180" s="66"/>
      <c r="F180" s="66"/>
      <c r="G180" s="66">
        <v>3.16</v>
      </c>
      <c r="H180" s="66">
        <f t="shared" si="7"/>
        <v>0</v>
      </c>
    </row>
    <row r="181" spans="1:8" x14ac:dyDescent="0.25">
      <c r="A181" s="64" t="s">
        <v>1388</v>
      </c>
      <c r="B181" s="66">
        <v>9089</v>
      </c>
      <c r="C181" s="64" t="s">
        <v>1695</v>
      </c>
      <c r="D181" s="64"/>
      <c r="E181" s="66"/>
      <c r="F181" s="66"/>
      <c r="G181" s="66">
        <v>3.85</v>
      </c>
      <c r="H181" s="66">
        <f t="shared" si="7"/>
        <v>0</v>
      </c>
    </row>
    <row r="182" spans="1:8" x14ac:dyDescent="0.25">
      <c r="A182" s="64" t="s">
        <v>1388</v>
      </c>
      <c r="B182" s="66">
        <v>9112</v>
      </c>
      <c r="C182" s="64" t="s">
        <v>407</v>
      </c>
      <c r="D182" s="64"/>
      <c r="E182" s="66"/>
      <c r="F182" s="66"/>
      <c r="G182" s="66">
        <v>3.5</v>
      </c>
      <c r="H182" s="66">
        <f t="shared" si="7"/>
        <v>0</v>
      </c>
    </row>
    <row r="183" spans="1:8" x14ac:dyDescent="0.25">
      <c r="A183" s="64" t="s">
        <v>1388</v>
      </c>
      <c r="B183" s="66">
        <v>9209</v>
      </c>
      <c r="C183" s="64" t="s">
        <v>1740</v>
      </c>
      <c r="D183" s="64"/>
      <c r="E183" s="66"/>
      <c r="F183" s="66"/>
      <c r="G183" s="66"/>
      <c r="H183" s="66">
        <f t="shared" si="7"/>
        <v>0</v>
      </c>
    </row>
    <row r="184" spans="1:8" x14ac:dyDescent="0.25">
      <c r="A184" s="64" t="s">
        <v>1388</v>
      </c>
      <c r="B184" s="66">
        <v>9221</v>
      </c>
      <c r="C184" s="64" t="s">
        <v>1772</v>
      </c>
      <c r="D184" s="64"/>
      <c r="E184" s="66"/>
      <c r="F184" s="66"/>
      <c r="G184" s="66"/>
      <c r="H184" s="66">
        <f t="shared" si="7"/>
        <v>0</v>
      </c>
    </row>
    <row r="185" spans="1:8" x14ac:dyDescent="0.25">
      <c r="A185" s="64" t="s">
        <v>1388</v>
      </c>
      <c r="B185" s="66">
        <v>9221</v>
      </c>
      <c r="C185" s="64" t="s">
        <v>5255</v>
      </c>
      <c r="D185" s="64"/>
      <c r="E185" s="66"/>
      <c r="F185" s="66"/>
      <c r="G185" s="66"/>
      <c r="H185" s="66">
        <f t="shared" si="7"/>
        <v>0</v>
      </c>
    </row>
    <row r="186" spans="1:8" x14ac:dyDescent="0.25">
      <c r="A186" s="64" t="s">
        <v>1388</v>
      </c>
      <c r="B186" s="66">
        <v>9228</v>
      </c>
      <c r="C186" s="64" t="s">
        <v>1728</v>
      </c>
      <c r="D186" s="64"/>
      <c r="E186" s="66"/>
      <c r="F186" s="66"/>
      <c r="G186" s="66"/>
      <c r="H186" s="66">
        <f t="shared" si="7"/>
        <v>0</v>
      </c>
    </row>
    <row r="187" spans="1:8" x14ac:dyDescent="0.25">
      <c r="A187" s="64" t="s">
        <v>1388</v>
      </c>
      <c r="B187" s="66">
        <v>9235</v>
      </c>
      <c r="C187" s="64" t="s">
        <v>1715</v>
      </c>
      <c r="D187" s="64"/>
      <c r="E187" s="66"/>
      <c r="F187" s="66"/>
      <c r="G187" s="66"/>
      <c r="H187" s="66">
        <f t="shared" si="7"/>
        <v>0</v>
      </c>
    </row>
    <row r="188" spans="1:8" x14ac:dyDescent="0.25">
      <c r="A188" s="64" t="s">
        <v>1388</v>
      </c>
      <c r="B188" s="66">
        <v>9240</v>
      </c>
      <c r="C188" s="64" t="s">
        <v>1756</v>
      </c>
      <c r="D188" s="64"/>
      <c r="E188" s="66"/>
      <c r="F188" s="66"/>
      <c r="G188" s="66">
        <v>1.1499999999999999</v>
      </c>
      <c r="H188" s="66">
        <f t="shared" si="7"/>
        <v>0</v>
      </c>
    </row>
    <row r="189" spans="1:8" x14ac:dyDescent="0.25">
      <c r="A189" s="64" t="s">
        <v>1388</v>
      </c>
      <c r="B189" s="66">
        <v>9245</v>
      </c>
      <c r="C189" s="64" t="s">
        <v>1710</v>
      </c>
      <c r="D189" s="64"/>
      <c r="E189" s="66"/>
      <c r="F189" s="66"/>
      <c r="G189" s="66"/>
      <c r="H189" s="66">
        <f t="shared" si="7"/>
        <v>0</v>
      </c>
    </row>
    <row r="190" spans="1:8" x14ac:dyDescent="0.25">
      <c r="A190" s="64" t="s">
        <v>1388</v>
      </c>
      <c r="B190" s="66">
        <v>9257</v>
      </c>
      <c r="C190" s="64" t="s">
        <v>1770</v>
      </c>
      <c r="D190" s="64"/>
      <c r="E190" s="66"/>
      <c r="F190" s="66"/>
      <c r="G190" s="66"/>
      <c r="H190" s="66">
        <f t="shared" si="7"/>
        <v>0</v>
      </c>
    </row>
    <row r="191" spans="1:8" x14ac:dyDescent="0.25">
      <c r="A191" s="64" t="s">
        <v>1388</v>
      </c>
      <c r="B191" s="92">
        <v>9328</v>
      </c>
      <c r="C191" s="99" t="s">
        <v>5336</v>
      </c>
      <c r="D191" s="95"/>
      <c r="E191" s="96"/>
      <c r="F191" s="96"/>
      <c r="G191" s="96"/>
      <c r="H191" s="96"/>
    </row>
    <row r="192" spans="1:8" x14ac:dyDescent="0.25">
      <c r="A192" s="64" t="s">
        <v>1388</v>
      </c>
      <c r="B192" s="66">
        <v>9409</v>
      </c>
      <c r="C192" s="64" t="s">
        <v>1746</v>
      </c>
      <c r="D192" s="64"/>
      <c r="E192" s="66"/>
      <c r="F192" s="66"/>
      <c r="G192" s="66"/>
      <c r="H192" s="66">
        <f t="shared" ref="H192:H223" si="8">(E192+D192)*G192</f>
        <v>0</v>
      </c>
    </row>
    <row r="193" spans="1:8" x14ac:dyDescent="0.25">
      <c r="A193" s="64" t="s">
        <v>1388</v>
      </c>
      <c r="B193" s="66">
        <v>9480</v>
      </c>
      <c r="C193" s="64" t="s">
        <v>4102</v>
      </c>
      <c r="D193" s="64"/>
      <c r="E193" s="66"/>
      <c r="F193" s="66"/>
      <c r="G193" s="66"/>
      <c r="H193" s="66">
        <f t="shared" si="8"/>
        <v>0</v>
      </c>
    </row>
    <row r="194" spans="1:8" x14ac:dyDescent="0.25">
      <c r="A194" s="64" t="s">
        <v>1388</v>
      </c>
      <c r="B194" s="66">
        <v>9760</v>
      </c>
      <c r="C194" s="64" t="s">
        <v>303</v>
      </c>
      <c r="D194" s="64"/>
      <c r="E194" s="66"/>
      <c r="F194" s="66"/>
      <c r="G194" s="66"/>
      <c r="H194" s="66">
        <f t="shared" si="8"/>
        <v>0</v>
      </c>
    </row>
    <row r="195" spans="1:8" x14ac:dyDescent="0.25">
      <c r="A195" s="64" t="s">
        <v>1388</v>
      </c>
      <c r="B195" s="66">
        <v>9890</v>
      </c>
      <c r="C195" s="64" t="s">
        <v>1691</v>
      </c>
      <c r="D195" s="64"/>
      <c r="E195" s="66"/>
      <c r="F195" s="66"/>
      <c r="G195" s="66">
        <v>1</v>
      </c>
      <c r="H195" s="66">
        <f t="shared" si="8"/>
        <v>0</v>
      </c>
    </row>
    <row r="196" spans="1:8" x14ac:dyDescent="0.25">
      <c r="A196" s="64" t="s">
        <v>1393</v>
      </c>
      <c r="B196" s="66">
        <v>10006</v>
      </c>
      <c r="C196" s="64" t="s">
        <v>1395</v>
      </c>
      <c r="D196" s="64"/>
      <c r="E196" s="66"/>
      <c r="F196" s="66"/>
      <c r="G196" s="66">
        <v>2</v>
      </c>
      <c r="H196" s="66">
        <f t="shared" si="8"/>
        <v>0</v>
      </c>
    </row>
    <row r="197" spans="1:8" x14ac:dyDescent="0.25">
      <c r="A197" s="64" t="s">
        <v>1393</v>
      </c>
      <c r="B197" s="66">
        <v>10112</v>
      </c>
      <c r="C197" s="64" t="s">
        <v>1666</v>
      </c>
      <c r="D197" s="64"/>
      <c r="E197" s="66"/>
      <c r="F197" s="66"/>
      <c r="G197" s="66"/>
      <c r="H197" s="66">
        <f t="shared" si="8"/>
        <v>0</v>
      </c>
    </row>
    <row r="198" spans="1:8" x14ac:dyDescent="0.25">
      <c r="A198" s="64" t="s">
        <v>1393</v>
      </c>
      <c r="B198" s="66">
        <v>10242</v>
      </c>
      <c r="C198" s="64" t="s">
        <v>312</v>
      </c>
      <c r="D198" s="64"/>
      <c r="E198" s="66"/>
      <c r="F198" s="66"/>
      <c r="G198" s="66"/>
      <c r="H198" s="66">
        <f t="shared" si="8"/>
        <v>0</v>
      </c>
    </row>
    <row r="199" spans="1:8" x14ac:dyDescent="0.25">
      <c r="A199" s="64" t="s">
        <v>1393</v>
      </c>
      <c r="B199" s="66">
        <v>10506</v>
      </c>
      <c r="C199" s="64" t="s">
        <v>1707</v>
      </c>
      <c r="D199" s="64"/>
      <c r="E199" s="66"/>
      <c r="F199" s="66"/>
      <c r="G199" s="66"/>
      <c r="H199" s="66">
        <f t="shared" si="8"/>
        <v>0</v>
      </c>
    </row>
    <row r="200" spans="1:8" x14ac:dyDescent="0.25">
      <c r="A200" s="64" t="s">
        <v>1393</v>
      </c>
      <c r="B200" s="66">
        <v>10622</v>
      </c>
      <c r="C200" s="64" t="s">
        <v>1688</v>
      </c>
      <c r="D200" s="64"/>
      <c r="E200" s="66"/>
      <c r="F200" s="66"/>
      <c r="G200" s="66"/>
      <c r="H200" s="66">
        <f t="shared" si="8"/>
        <v>0</v>
      </c>
    </row>
    <row r="201" spans="1:8" x14ac:dyDescent="0.25">
      <c r="A201" s="64" t="s">
        <v>1393</v>
      </c>
      <c r="B201" s="66">
        <v>10693</v>
      </c>
      <c r="C201" s="64" t="s">
        <v>1665</v>
      </c>
      <c r="D201" s="64"/>
      <c r="E201" s="66"/>
      <c r="F201" s="66"/>
      <c r="G201" s="66"/>
      <c r="H201" s="66">
        <f t="shared" si="8"/>
        <v>0</v>
      </c>
    </row>
    <row r="202" spans="1:8" x14ac:dyDescent="0.25">
      <c r="A202" s="64" t="s">
        <v>1393</v>
      </c>
      <c r="B202" s="66">
        <v>10785</v>
      </c>
      <c r="C202" s="64" t="s">
        <v>1460</v>
      </c>
      <c r="D202" s="64"/>
      <c r="E202" s="66"/>
      <c r="F202" s="66"/>
      <c r="G202" s="66">
        <v>2.75</v>
      </c>
      <c r="H202" s="66">
        <f t="shared" si="8"/>
        <v>0</v>
      </c>
    </row>
    <row r="203" spans="1:8" x14ac:dyDescent="0.25">
      <c r="A203" s="64" t="s">
        <v>1393</v>
      </c>
      <c r="B203" s="66">
        <v>10792</v>
      </c>
      <c r="C203" s="64" t="s">
        <v>324</v>
      </c>
      <c r="D203" s="64"/>
      <c r="E203" s="66"/>
      <c r="F203" s="66"/>
      <c r="G203" s="66">
        <v>2.75</v>
      </c>
      <c r="H203" s="66">
        <f t="shared" si="8"/>
        <v>0</v>
      </c>
    </row>
    <row r="204" spans="1:8" x14ac:dyDescent="0.25">
      <c r="A204" s="64" t="s">
        <v>1393</v>
      </c>
      <c r="B204" s="66">
        <v>11836</v>
      </c>
      <c r="C204" s="64" t="s">
        <v>5275</v>
      </c>
      <c r="D204" s="64"/>
      <c r="E204" s="66"/>
      <c r="F204" s="66"/>
      <c r="G204" s="66">
        <v>2.9</v>
      </c>
      <c r="H204" s="66">
        <f t="shared" si="8"/>
        <v>0</v>
      </c>
    </row>
    <row r="205" spans="1:8" x14ac:dyDescent="0.25">
      <c r="A205" s="64" t="s">
        <v>1393</v>
      </c>
      <c r="B205" s="66">
        <v>14349</v>
      </c>
      <c r="C205" s="64" t="s">
        <v>4103</v>
      </c>
      <c r="D205" s="64"/>
      <c r="E205" s="66"/>
      <c r="F205" s="66"/>
      <c r="G205" s="66">
        <v>1.8</v>
      </c>
      <c r="H205" s="66">
        <f t="shared" si="8"/>
        <v>0</v>
      </c>
    </row>
    <row r="206" spans="1:8" x14ac:dyDescent="0.25">
      <c r="A206" s="64" t="s">
        <v>5286</v>
      </c>
      <c r="B206" s="66">
        <v>14968</v>
      </c>
      <c r="C206" s="64" t="s">
        <v>5287</v>
      </c>
      <c r="D206" s="64"/>
      <c r="E206" s="66"/>
      <c r="F206" s="66"/>
      <c r="G206" s="66"/>
      <c r="H206" s="66">
        <f t="shared" si="8"/>
        <v>0</v>
      </c>
    </row>
    <row r="207" spans="1:8" x14ac:dyDescent="0.25">
      <c r="A207" s="64" t="s">
        <v>1393</v>
      </c>
      <c r="B207" s="66">
        <v>20081</v>
      </c>
      <c r="C207" s="64" t="s">
        <v>1436</v>
      </c>
      <c r="D207" s="64"/>
      <c r="E207" s="66"/>
      <c r="F207" s="66"/>
      <c r="G207" s="66">
        <v>3</v>
      </c>
      <c r="H207" s="66">
        <f t="shared" si="8"/>
        <v>0</v>
      </c>
    </row>
    <row r="208" spans="1:8" x14ac:dyDescent="0.25">
      <c r="A208" s="64" t="s">
        <v>1393</v>
      </c>
      <c r="B208" s="66">
        <v>20098</v>
      </c>
      <c r="C208" s="64" t="s">
        <v>1404</v>
      </c>
      <c r="D208" s="64"/>
      <c r="E208" s="66"/>
      <c r="F208" s="66"/>
      <c r="G208" s="66">
        <v>2.4</v>
      </c>
      <c r="H208" s="66">
        <f t="shared" si="8"/>
        <v>0</v>
      </c>
    </row>
    <row r="209" spans="1:8" x14ac:dyDescent="0.25">
      <c r="A209" s="64" t="s">
        <v>1393</v>
      </c>
      <c r="B209" s="66">
        <v>20104</v>
      </c>
      <c r="C209" s="64" t="s">
        <v>1405</v>
      </c>
      <c r="D209" s="64"/>
      <c r="E209" s="66"/>
      <c r="F209" s="66"/>
      <c r="G209" s="66">
        <v>6.2</v>
      </c>
      <c r="H209" s="66">
        <f t="shared" si="8"/>
        <v>0</v>
      </c>
    </row>
    <row r="210" spans="1:8" x14ac:dyDescent="0.25">
      <c r="A210" s="64" t="s">
        <v>1393</v>
      </c>
      <c r="B210" s="66">
        <v>20562</v>
      </c>
      <c r="C210" s="64" t="s">
        <v>1448</v>
      </c>
      <c r="D210" s="64"/>
      <c r="E210" s="66"/>
      <c r="F210" s="66"/>
      <c r="G210" s="66">
        <v>3</v>
      </c>
      <c r="H210" s="66">
        <f t="shared" si="8"/>
        <v>0</v>
      </c>
    </row>
    <row r="211" spans="1:8" x14ac:dyDescent="0.25">
      <c r="A211" s="64" t="s">
        <v>1393</v>
      </c>
      <c r="B211" s="66">
        <v>22426</v>
      </c>
      <c r="C211" s="64" t="s">
        <v>310</v>
      </c>
      <c r="D211" s="64"/>
      <c r="E211" s="66"/>
      <c r="F211" s="66"/>
      <c r="G211" s="66"/>
      <c r="H211" s="66">
        <f t="shared" si="8"/>
        <v>0</v>
      </c>
    </row>
    <row r="212" spans="1:8" x14ac:dyDescent="0.25">
      <c r="A212" s="64" t="s">
        <v>1393</v>
      </c>
      <c r="B212" s="66">
        <v>22719</v>
      </c>
      <c r="C212" s="64" t="s">
        <v>4104</v>
      </c>
      <c r="D212" s="64"/>
      <c r="E212" s="66"/>
      <c r="F212" s="66"/>
      <c r="G212" s="66">
        <v>1</v>
      </c>
      <c r="H212" s="66">
        <f t="shared" si="8"/>
        <v>0</v>
      </c>
    </row>
    <row r="213" spans="1:8" x14ac:dyDescent="0.25">
      <c r="A213" s="64" t="s">
        <v>1393</v>
      </c>
      <c r="B213" s="66">
        <v>22925</v>
      </c>
      <c r="C213" s="64" t="s">
        <v>1686</v>
      </c>
      <c r="D213" s="64"/>
      <c r="E213" s="66"/>
      <c r="F213" s="66"/>
      <c r="G213" s="66"/>
      <c r="H213" s="66">
        <f t="shared" si="8"/>
        <v>0</v>
      </c>
    </row>
    <row r="214" spans="1:8" x14ac:dyDescent="0.25">
      <c r="A214" s="64" t="s">
        <v>1393</v>
      </c>
      <c r="B214" s="66">
        <v>23075</v>
      </c>
      <c r="C214" s="64" t="s">
        <v>1697</v>
      </c>
      <c r="D214" s="64"/>
      <c r="E214" s="66"/>
      <c r="F214" s="66"/>
      <c r="G214" s="66"/>
      <c r="H214" s="66">
        <f t="shared" si="8"/>
        <v>0</v>
      </c>
    </row>
    <row r="215" spans="1:8" x14ac:dyDescent="0.25">
      <c r="A215" s="67" t="s">
        <v>1393</v>
      </c>
      <c r="B215" s="68">
        <v>23914</v>
      </c>
      <c r="C215" s="67" t="s">
        <v>1417</v>
      </c>
      <c r="D215" s="67"/>
      <c r="E215" s="68"/>
      <c r="F215" s="68"/>
      <c r="G215" s="68">
        <v>2.95</v>
      </c>
      <c r="H215" s="66">
        <f t="shared" si="8"/>
        <v>0</v>
      </c>
    </row>
    <row r="216" spans="1:8" x14ac:dyDescent="0.25">
      <c r="A216" s="64" t="s">
        <v>1393</v>
      </c>
      <c r="B216" s="66">
        <v>25244</v>
      </c>
      <c r="C216" s="64"/>
      <c r="D216" s="64"/>
      <c r="E216" s="66"/>
      <c r="F216" s="66"/>
      <c r="G216" s="66"/>
      <c r="H216" s="66">
        <f t="shared" si="8"/>
        <v>0</v>
      </c>
    </row>
    <row r="217" spans="1:8" x14ac:dyDescent="0.25">
      <c r="A217" s="64" t="s">
        <v>1393</v>
      </c>
      <c r="B217" s="66">
        <v>25444</v>
      </c>
      <c r="C217" s="64" t="s">
        <v>1444</v>
      </c>
      <c r="D217" s="64"/>
      <c r="E217" s="66"/>
      <c r="F217" s="66"/>
      <c r="G217" s="66">
        <v>0.75</v>
      </c>
      <c r="H217" s="66">
        <f t="shared" si="8"/>
        <v>0</v>
      </c>
    </row>
    <row r="218" spans="1:8" x14ac:dyDescent="0.25">
      <c r="A218" s="64" t="s">
        <v>1393</v>
      </c>
      <c r="B218" s="66">
        <v>25482</v>
      </c>
      <c r="C218" s="64" t="s">
        <v>1397</v>
      </c>
      <c r="D218" s="64"/>
      <c r="E218" s="66"/>
      <c r="F218" s="66"/>
      <c r="G218" s="66">
        <v>2.5</v>
      </c>
      <c r="H218" s="66">
        <f t="shared" si="8"/>
        <v>0</v>
      </c>
    </row>
    <row r="219" spans="1:8" x14ac:dyDescent="0.25">
      <c r="A219" s="64" t="s">
        <v>1393</v>
      </c>
      <c r="B219" s="66">
        <v>25550</v>
      </c>
      <c r="C219" s="64" t="s">
        <v>1775</v>
      </c>
      <c r="D219" s="64"/>
      <c r="E219" s="66"/>
      <c r="F219" s="66"/>
      <c r="G219" s="66"/>
      <c r="H219" s="66">
        <f t="shared" si="8"/>
        <v>0</v>
      </c>
    </row>
    <row r="220" spans="1:8" x14ac:dyDescent="0.25">
      <c r="A220" s="64" t="s">
        <v>1393</v>
      </c>
      <c r="B220" s="66">
        <v>25673</v>
      </c>
      <c r="C220" s="64" t="s">
        <v>1743</v>
      </c>
      <c r="D220" s="64"/>
      <c r="E220" s="66"/>
      <c r="F220" s="66"/>
      <c r="G220" s="66"/>
      <c r="H220" s="66">
        <f t="shared" si="8"/>
        <v>0</v>
      </c>
    </row>
    <row r="221" spans="1:8" x14ac:dyDescent="0.25">
      <c r="A221" s="64" t="s">
        <v>1393</v>
      </c>
      <c r="B221" s="66">
        <v>25970</v>
      </c>
      <c r="C221" s="64" t="s">
        <v>1765</v>
      </c>
      <c r="D221" s="64"/>
      <c r="E221" s="66"/>
      <c r="F221" s="66"/>
      <c r="G221" s="66"/>
      <c r="H221" s="66">
        <f t="shared" si="8"/>
        <v>0</v>
      </c>
    </row>
    <row r="222" spans="1:8" x14ac:dyDescent="0.25">
      <c r="A222" s="64" t="s">
        <v>1393</v>
      </c>
      <c r="B222" s="66">
        <v>26001</v>
      </c>
      <c r="C222" s="64" t="s">
        <v>1763</v>
      </c>
      <c r="D222" s="64"/>
      <c r="E222" s="66"/>
      <c r="F222" s="66"/>
      <c r="G222" s="66"/>
      <c r="H222" s="66">
        <f t="shared" si="8"/>
        <v>0</v>
      </c>
    </row>
    <row r="223" spans="1:8" x14ac:dyDescent="0.25">
      <c r="A223" s="64" t="s">
        <v>1393</v>
      </c>
      <c r="B223" s="66">
        <v>26038</v>
      </c>
      <c r="C223" s="64" t="s">
        <v>1418</v>
      </c>
      <c r="D223" s="64"/>
      <c r="E223" s="66"/>
      <c r="F223" s="66"/>
      <c r="G223" s="66">
        <v>2</v>
      </c>
      <c r="H223" s="66">
        <f t="shared" si="8"/>
        <v>0</v>
      </c>
    </row>
    <row r="224" spans="1:8" s="24" customFormat="1" x14ac:dyDescent="0.25">
      <c r="A224" s="64" t="s">
        <v>1393</v>
      </c>
      <c r="B224" s="66">
        <v>26052</v>
      </c>
      <c r="C224" s="64"/>
      <c r="D224" s="64"/>
      <c r="E224" s="66"/>
      <c r="F224" s="66"/>
      <c r="G224" s="66"/>
      <c r="H224" s="66">
        <f t="shared" ref="H224:H255" si="9">(E224+D224)*G224</f>
        <v>0</v>
      </c>
    </row>
    <row r="225" spans="1:8" x14ac:dyDescent="0.25">
      <c r="A225" s="64" t="s">
        <v>1393</v>
      </c>
      <c r="B225" s="66">
        <v>26069</v>
      </c>
      <c r="C225" s="64" t="s">
        <v>1768</v>
      </c>
      <c r="D225" s="64"/>
      <c r="E225" s="66"/>
      <c r="F225" s="66"/>
      <c r="G225" s="66"/>
      <c r="H225" s="66">
        <f t="shared" si="9"/>
        <v>0</v>
      </c>
    </row>
    <row r="226" spans="1:8" x14ac:dyDescent="0.25">
      <c r="A226" s="64" t="s">
        <v>1393</v>
      </c>
      <c r="B226" s="66">
        <v>26106</v>
      </c>
      <c r="C226" s="64" t="s">
        <v>1419</v>
      </c>
      <c r="D226" s="64"/>
      <c r="E226" s="66"/>
      <c r="F226" s="66"/>
      <c r="G226" s="66">
        <v>2</v>
      </c>
      <c r="H226" s="66">
        <f t="shared" si="9"/>
        <v>0</v>
      </c>
    </row>
    <row r="227" spans="1:8" x14ac:dyDescent="0.25">
      <c r="A227" s="64" t="s">
        <v>1393</v>
      </c>
      <c r="B227" s="66">
        <v>26144</v>
      </c>
      <c r="C227" s="64" t="s">
        <v>1773</v>
      </c>
      <c r="D227" s="64"/>
      <c r="E227" s="66"/>
      <c r="F227" s="66"/>
      <c r="G227" s="66"/>
      <c r="H227" s="66">
        <f t="shared" si="9"/>
        <v>0</v>
      </c>
    </row>
    <row r="228" spans="1:8" x14ac:dyDescent="0.25">
      <c r="A228" s="64" t="s">
        <v>1393</v>
      </c>
      <c r="B228" s="66">
        <v>26151</v>
      </c>
      <c r="C228" s="64" t="s">
        <v>1716</v>
      </c>
      <c r="D228" s="64"/>
      <c r="E228" s="66"/>
      <c r="F228" s="66"/>
      <c r="G228" s="66"/>
      <c r="H228" s="66">
        <f t="shared" si="9"/>
        <v>0</v>
      </c>
    </row>
    <row r="229" spans="1:8" x14ac:dyDescent="0.25">
      <c r="A229" s="64" t="s">
        <v>1393</v>
      </c>
      <c r="B229" s="66">
        <v>26205</v>
      </c>
      <c r="C229" s="64" t="s">
        <v>1445</v>
      </c>
      <c r="D229" s="64"/>
      <c r="E229" s="66"/>
      <c r="F229" s="66"/>
      <c r="G229" s="66">
        <v>2.5</v>
      </c>
      <c r="H229" s="66">
        <f t="shared" si="9"/>
        <v>0</v>
      </c>
    </row>
    <row r="230" spans="1:8" x14ac:dyDescent="0.25">
      <c r="A230" s="64" t="s">
        <v>1393</v>
      </c>
      <c r="B230" s="66">
        <v>26267</v>
      </c>
      <c r="C230" s="64" t="s">
        <v>314</v>
      </c>
      <c r="D230" s="64"/>
      <c r="E230" s="66"/>
      <c r="F230" s="66"/>
      <c r="G230" s="66"/>
      <c r="H230" s="66">
        <f t="shared" si="9"/>
        <v>0</v>
      </c>
    </row>
    <row r="231" spans="1:8" x14ac:dyDescent="0.25">
      <c r="A231" s="64" t="s">
        <v>1393</v>
      </c>
      <c r="B231" s="66">
        <v>26465</v>
      </c>
      <c r="C231" s="64" t="s">
        <v>400</v>
      </c>
      <c r="D231" s="64"/>
      <c r="E231" s="66"/>
      <c r="F231" s="66"/>
      <c r="G231" s="66">
        <v>1.4</v>
      </c>
      <c r="H231" s="66">
        <f t="shared" si="9"/>
        <v>0</v>
      </c>
    </row>
    <row r="232" spans="1:8" x14ac:dyDescent="0.25">
      <c r="A232" s="64" t="s">
        <v>1393</v>
      </c>
      <c r="B232" s="66">
        <v>26526</v>
      </c>
      <c r="C232" s="64" t="s">
        <v>4105</v>
      </c>
      <c r="D232" s="64"/>
      <c r="E232" s="66"/>
      <c r="F232" s="66"/>
      <c r="G232" s="66">
        <v>0.6</v>
      </c>
      <c r="H232" s="66">
        <f t="shared" si="9"/>
        <v>0</v>
      </c>
    </row>
    <row r="233" spans="1:8" x14ac:dyDescent="0.25">
      <c r="A233" s="64" t="s">
        <v>1393</v>
      </c>
      <c r="B233" s="66">
        <v>26540</v>
      </c>
      <c r="C233" s="64" t="s">
        <v>401</v>
      </c>
      <c r="D233" s="64"/>
      <c r="E233" s="66"/>
      <c r="F233" s="66"/>
      <c r="G233" s="66">
        <v>1.7</v>
      </c>
      <c r="H233" s="66">
        <f t="shared" si="9"/>
        <v>0</v>
      </c>
    </row>
    <row r="234" spans="1:8" x14ac:dyDescent="0.25">
      <c r="A234" s="64" t="s">
        <v>1393</v>
      </c>
      <c r="B234" s="66">
        <v>26557</v>
      </c>
      <c r="C234" s="64" t="s">
        <v>402</v>
      </c>
      <c r="D234" s="64"/>
      <c r="E234" s="66"/>
      <c r="F234" s="66"/>
      <c r="G234" s="66">
        <v>0.85</v>
      </c>
      <c r="H234" s="66">
        <f t="shared" si="9"/>
        <v>0</v>
      </c>
    </row>
    <row r="235" spans="1:8" x14ac:dyDescent="0.25">
      <c r="A235" s="64" t="s">
        <v>1393</v>
      </c>
      <c r="B235" s="66">
        <v>26571</v>
      </c>
      <c r="C235" s="64" t="s">
        <v>5292</v>
      </c>
      <c r="D235" s="64"/>
      <c r="E235" s="66"/>
      <c r="F235" s="66"/>
      <c r="G235" s="66"/>
      <c r="H235" s="66">
        <f t="shared" si="9"/>
        <v>0</v>
      </c>
    </row>
    <row r="236" spans="1:8" x14ac:dyDescent="0.25">
      <c r="A236" s="64" t="s">
        <v>1393</v>
      </c>
      <c r="B236" s="66">
        <v>26625</v>
      </c>
      <c r="C236" s="64" t="s">
        <v>4106</v>
      </c>
      <c r="D236" s="64"/>
      <c r="E236" s="66"/>
      <c r="F236" s="66"/>
      <c r="G236" s="66">
        <v>3</v>
      </c>
      <c r="H236" s="66">
        <f t="shared" si="9"/>
        <v>0</v>
      </c>
    </row>
    <row r="237" spans="1:8" x14ac:dyDescent="0.25">
      <c r="A237" s="64" t="s">
        <v>1393</v>
      </c>
      <c r="B237" s="66">
        <v>26694</v>
      </c>
      <c r="C237" s="64" t="s">
        <v>322</v>
      </c>
      <c r="D237" s="64"/>
      <c r="E237" s="66"/>
      <c r="F237" s="66"/>
      <c r="G237" s="66"/>
      <c r="H237" s="66">
        <f t="shared" si="9"/>
        <v>0</v>
      </c>
    </row>
    <row r="238" spans="1:8" x14ac:dyDescent="0.25">
      <c r="A238" s="64" t="s">
        <v>1393</v>
      </c>
      <c r="B238" s="66">
        <v>26793</v>
      </c>
      <c r="C238" s="64" t="s">
        <v>1438</v>
      </c>
      <c r="D238" s="64"/>
      <c r="E238" s="66"/>
      <c r="F238" s="66"/>
      <c r="G238" s="66">
        <v>3</v>
      </c>
      <c r="H238" s="66">
        <f t="shared" si="9"/>
        <v>0</v>
      </c>
    </row>
    <row r="239" spans="1:8" x14ac:dyDescent="0.25">
      <c r="A239" s="64" t="s">
        <v>1393</v>
      </c>
      <c r="B239" s="66">
        <v>26830</v>
      </c>
      <c r="C239" s="64" t="s">
        <v>1433</v>
      </c>
      <c r="D239" s="64"/>
      <c r="E239" s="66"/>
      <c r="F239" s="66"/>
      <c r="G239" s="66">
        <v>4.75</v>
      </c>
      <c r="H239" s="66">
        <f t="shared" si="9"/>
        <v>0</v>
      </c>
    </row>
    <row r="240" spans="1:8" x14ac:dyDescent="0.25">
      <c r="A240" s="64" t="s">
        <v>1393</v>
      </c>
      <c r="B240" s="66">
        <v>27240</v>
      </c>
      <c r="C240" s="64" t="s">
        <v>1671</v>
      </c>
      <c r="D240" s="64"/>
      <c r="E240" s="66"/>
      <c r="F240" s="66"/>
      <c r="G240" s="66"/>
      <c r="H240" s="66">
        <f t="shared" si="9"/>
        <v>0</v>
      </c>
    </row>
    <row r="241" spans="1:8" x14ac:dyDescent="0.25">
      <c r="A241" s="64" t="s">
        <v>1393</v>
      </c>
      <c r="B241" s="66">
        <v>27417</v>
      </c>
      <c r="C241" s="64" t="s">
        <v>1420</v>
      </c>
      <c r="D241" s="64"/>
      <c r="E241" s="66"/>
      <c r="F241" s="66"/>
      <c r="G241" s="66">
        <v>2</v>
      </c>
      <c r="H241" s="66">
        <f t="shared" si="9"/>
        <v>0</v>
      </c>
    </row>
    <row r="242" spans="1:8" x14ac:dyDescent="0.25">
      <c r="A242" s="64" t="s">
        <v>1393</v>
      </c>
      <c r="B242" s="66">
        <v>31339</v>
      </c>
      <c r="C242" s="64"/>
      <c r="D242" s="64"/>
      <c r="E242" s="66"/>
      <c r="F242" s="66"/>
      <c r="G242" s="66"/>
      <c r="H242" s="66">
        <f t="shared" si="9"/>
        <v>0</v>
      </c>
    </row>
    <row r="243" spans="1:8" x14ac:dyDescent="0.25">
      <c r="A243" s="64" t="s">
        <v>1393</v>
      </c>
      <c r="B243" s="66">
        <v>31759</v>
      </c>
      <c r="C243" s="64" t="s">
        <v>4107</v>
      </c>
      <c r="D243" s="64"/>
      <c r="E243" s="66"/>
      <c r="F243" s="66"/>
      <c r="G243" s="66">
        <v>1.47</v>
      </c>
      <c r="H243" s="66">
        <f t="shared" si="9"/>
        <v>0</v>
      </c>
    </row>
    <row r="244" spans="1:8" x14ac:dyDescent="0.25">
      <c r="A244" s="64" t="s">
        <v>1393</v>
      </c>
      <c r="B244" s="66">
        <v>33012</v>
      </c>
      <c r="C244" s="64" t="s">
        <v>1413</v>
      </c>
      <c r="D244" s="64"/>
      <c r="E244" s="66"/>
      <c r="F244" s="66"/>
      <c r="G244" s="66">
        <v>2.2999999999999998</v>
      </c>
      <c r="H244" s="66">
        <f t="shared" si="9"/>
        <v>0</v>
      </c>
    </row>
    <row r="245" spans="1:8" x14ac:dyDescent="0.25">
      <c r="A245" s="64" t="s">
        <v>1393</v>
      </c>
      <c r="B245" s="66">
        <v>33012</v>
      </c>
      <c r="C245" s="64" t="s">
        <v>323</v>
      </c>
      <c r="D245" s="64"/>
      <c r="E245" s="66"/>
      <c r="F245" s="66"/>
      <c r="G245" s="66"/>
      <c r="H245" s="66">
        <f t="shared" si="9"/>
        <v>0</v>
      </c>
    </row>
    <row r="246" spans="1:8" x14ac:dyDescent="0.25">
      <c r="A246" s="64" t="s">
        <v>1393</v>
      </c>
      <c r="B246" s="66">
        <v>33173</v>
      </c>
      <c r="C246" s="64" t="s">
        <v>1421</v>
      </c>
      <c r="D246" s="64"/>
      <c r="E246" s="66"/>
      <c r="F246" s="66"/>
      <c r="G246" s="66">
        <v>0.95</v>
      </c>
      <c r="H246" s="66">
        <f t="shared" si="9"/>
        <v>0</v>
      </c>
    </row>
    <row r="247" spans="1:8" x14ac:dyDescent="0.25">
      <c r="A247" s="64" t="s">
        <v>1393</v>
      </c>
      <c r="B247" s="66">
        <v>33543</v>
      </c>
      <c r="C247" s="64" t="s">
        <v>1751</v>
      </c>
      <c r="D247" s="64"/>
      <c r="E247" s="66"/>
      <c r="F247" s="66"/>
      <c r="G247" s="66"/>
      <c r="H247" s="66">
        <f t="shared" si="9"/>
        <v>0</v>
      </c>
    </row>
    <row r="248" spans="1:8" x14ac:dyDescent="0.25">
      <c r="A248" s="64" t="s">
        <v>1393</v>
      </c>
      <c r="B248" s="66">
        <v>33562</v>
      </c>
      <c r="C248" s="64" t="s">
        <v>1412</v>
      </c>
      <c r="D248" s="64"/>
      <c r="E248" s="66"/>
      <c r="F248" s="66"/>
      <c r="G248" s="66">
        <v>2</v>
      </c>
      <c r="H248" s="66">
        <f t="shared" si="9"/>
        <v>0</v>
      </c>
    </row>
    <row r="249" spans="1:8" x14ac:dyDescent="0.25">
      <c r="A249" s="64" t="s">
        <v>1393</v>
      </c>
      <c r="B249" s="66">
        <v>33630</v>
      </c>
      <c r="C249" s="64" t="s">
        <v>1458</v>
      </c>
      <c r="D249" s="64"/>
      <c r="E249" s="66"/>
      <c r="F249" s="66"/>
      <c r="G249" s="66">
        <v>3</v>
      </c>
      <c r="H249" s="66">
        <f t="shared" si="9"/>
        <v>0</v>
      </c>
    </row>
    <row r="250" spans="1:8" x14ac:dyDescent="0.25">
      <c r="A250" s="64" t="s">
        <v>1393</v>
      </c>
      <c r="B250" s="66">
        <v>33937</v>
      </c>
      <c r="C250" s="64" t="s">
        <v>316</v>
      </c>
      <c r="D250" s="64"/>
      <c r="E250" s="66"/>
      <c r="F250" s="66"/>
      <c r="G250" s="66"/>
      <c r="H250" s="66">
        <f t="shared" si="9"/>
        <v>0</v>
      </c>
    </row>
    <row r="251" spans="1:8" x14ac:dyDescent="0.25">
      <c r="A251" s="64" t="s">
        <v>1393</v>
      </c>
      <c r="B251" s="66">
        <v>34026</v>
      </c>
      <c r="C251" s="64" t="s">
        <v>1457</v>
      </c>
      <c r="D251" s="64"/>
      <c r="E251" s="66"/>
      <c r="F251" s="66"/>
      <c r="G251" s="66">
        <v>2.25</v>
      </c>
      <c r="H251" s="66">
        <f t="shared" si="9"/>
        <v>0</v>
      </c>
    </row>
    <row r="252" spans="1:8" x14ac:dyDescent="0.25">
      <c r="A252" s="64" t="s">
        <v>1393</v>
      </c>
      <c r="B252" s="66">
        <v>34033</v>
      </c>
      <c r="C252" s="64" t="s">
        <v>1675</v>
      </c>
      <c r="D252" s="64"/>
      <c r="E252" s="66"/>
      <c r="F252" s="66"/>
      <c r="G252" s="66"/>
      <c r="H252" s="66">
        <f t="shared" si="9"/>
        <v>0</v>
      </c>
    </row>
    <row r="253" spans="1:8" x14ac:dyDescent="0.25">
      <c r="A253" s="64" t="s">
        <v>1393</v>
      </c>
      <c r="B253" s="66">
        <v>34156</v>
      </c>
      <c r="C253" s="64" t="s">
        <v>1415</v>
      </c>
      <c r="D253" s="64"/>
      <c r="E253" s="66"/>
      <c r="F253" s="66"/>
      <c r="G253" s="66">
        <v>2</v>
      </c>
      <c r="H253" s="66">
        <f t="shared" si="9"/>
        <v>0</v>
      </c>
    </row>
    <row r="254" spans="1:8" x14ac:dyDescent="0.25">
      <c r="A254" s="64" t="s">
        <v>1393</v>
      </c>
      <c r="B254" s="66">
        <v>34217</v>
      </c>
      <c r="C254" s="64" t="s">
        <v>4108</v>
      </c>
      <c r="D254" s="64"/>
      <c r="E254" s="66"/>
      <c r="F254" s="66"/>
      <c r="G254" s="66">
        <v>2.0499999999999998</v>
      </c>
      <c r="H254" s="66">
        <f t="shared" si="9"/>
        <v>0</v>
      </c>
    </row>
    <row r="255" spans="1:8" x14ac:dyDescent="0.25">
      <c r="A255" s="64" t="s">
        <v>1393</v>
      </c>
      <c r="B255" s="66">
        <v>36631</v>
      </c>
      <c r="C255" s="64" t="s">
        <v>1459</v>
      </c>
      <c r="D255" s="64"/>
      <c r="E255" s="66"/>
      <c r="F255" s="66"/>
      <c r="G255" s="66">
        <v>4.25</v>
      </c>
      <c r="H255" s="66">
        <f t="shared" si="9"/>
        <v>0</v>
      </c>
    </row>
    <row r="256" spans="1:8" x14ac:dyDescent="0.25">
      <c r="A256" s="64" t="s">
        <v>1393</v>
      </c>
      <c r="B256" s="66">
        <v>39502</v>
      </c>
      <c r="C256" s="64" t="s">
        <v>1434</v>
      </c>
      <c r="D256" s="64"/>
      <c r="E256" s="66"/>
      <c r="F256" s="66"/>
      <c r="G256" s="66">
        <v>1.1000000000000001</v>
      </c>
      <c r="H256" s="66">
        <f t="shared" ref="H256:H287" si="10">(E256+D256)*G256</f>
        <v>0</v>
      </c>
    </row>
    <row r="257" spans="1:8" x14ac:dyDescent="0.25">
      <c r="A257" s="64" t="s">
        <v>1393</v>
      </c>
      <c r="B257" s="66">
        <v>42144</v>
      </c>
      <c r="C257" s="64" t="s">
        <v>403</v>
      </c>
      <c r="D257" s="64"/>
      <c r="E257" s="66"/>
      <c r="F257" s="66"/>
      <c r="G257" s="66">
        <v>2.75</v>
      </c>
      <c r="H257" s="66">
        <f t="shared" si="10"/>
        <v>0</v>
      </c>
    </row>
    <row r="258" spans="1:8" x14ac:dyDescent="0.25">
      <c r="A258" s="64" t="s">
        <v>1393</v>
      </c>
      <c r="B258" s="66">
        <v>42267</v>
      </c>
      <c r="C258" s="64" t="s">
        <v>318</v>
      </c>
      <c r="D258" s="64"/>
      <c r="E258" s="66"/>
      <c r="F258" s="66"/>
      <c r="G258" s="66">
        <v>2.4</v>
      </c>
      <c r="H258" s="66">
        <f t="shared" si="10"/>
        <v>0</v>
      </c>
    </row>
    <row r="259" spans="1:8" x14ac:dyDescent="0.25">
      <c r="A259" s="64" t="s">
        <v>1393</v>
      </c>
      <c r="B259" s="66">
        <v>42311</v>
      </c>
      <c r="C259" s="64" t="s">
        <v>318</v>
      </c>
      <c r="D259" s="64"/>
      <c r="E259" s="66"/>
      <c r="F259" s="66"/>
      <c r="G259" s="66">
        <v>2.4</v>
      </c>
      <c r="H259" s="66">
        <f t="shared" si="10"/>
        <v>0</v>
      </c>
    </row>
    <row r="260" spans="1:8" x14ac:dyDescent="0.25">
      <c r="A260" s="64" t="s">
        <v>1393</v>
      </c>
      <c r="B260" s="66">
        <v>42328</v>
      </c>
      <c r="C260" s="64" t="s">
        <v>1437</v>
      </c>
      <c r="D260" s="64"/>
      <c r="E260" s="66"/>
      <c r="F260" s="66"/>
      <c r="G260" s="66">
        <v>2.7</v>
      </c>
      <c r="H260" s="66">
        <f t="shared" si="10"/>
        <v>0</v>
      </c>
    </row>
    <row r="261" spans="1:8" x14ac:dyDescent="0.25">
      <c r="A261" s="64" t="s">
        <v>1393</v>
      </c>
      <c r="B261" s="66">
        <v>42434</v>
      </c>
      <c r="C261" s="64" t="s">
        <v>1411</v>
      </c>
      <c r="D261" s="64"/>
      <c r="E261" s="66"/>
      <c r="F261" s="66"/>
      <c r="G261" s="66">
        <v>3.5</v>
      </c>
      <c r="H261" s="66">
        <f t="shared" si="10"/>
        <v>0</v>
      </c>
    </row>
    <row r="262" spans="1:8" x14ac:dyDescent="0.25">
      <c r="A262" s="64" t="s">
        <v>1393</v>
      </c>
      <c r="B262" s="66">
        <v>42670</v>
      </c>
      <c r="C262" s="64" t="s">
        <v>1414</v>
      </c>
      <c r="D262" s="64"/>
      <c r="E262" s="66"/>
      <c r="F262" s="66"/>
      <c r="G262" s="66">
        <v>3.4</v>
      </c>
      <c r="H262" s="66">
        <f t="shared" si="10"/>
        <v>0</v>
      </c>
    </row>
    <row r="263" spans="1:8" x14ac:dyDescent="0.25">
      <c r="A263" s="64" t="s">
        <v>1393</v>
      </c>
      <c r="B263" s="66">
        <v>42854</v>
      </c>
      <c r="C263" s="64" t="s">
        <v>1427</v>
      </c>
      <c r="D263" s="64"/>
      <c r="E263" s="66"/>
      <c r="F263" s="66"/>
      <c r="G263" s="66">
        <v>2.5</v>
      </c>
      <c r="H263" s="66">
        <f t="shared" si="10"/>
        <v>0</v>
      </c>
    </row>
    <row r="264" spans="1:8" x14ac:dyDescent="0.25">
      <c r="A264" s="64" t="s">
        <v>1393</v>
      </c>
      <c r="B264" s="66">
        <v>43127</v>
      </c>
      <c r="C264" s="64" t="s">
        <v>1737</v>
      </c>
      <c r="D264" s="64"/>
      <c r="E264" s="66"/>
      <c r="F264" s="66"/>
      <c r="G264" s="66"/>
      <c r="H264" s="66">
        <f t="shared" si="10"/>
        <v>0</v>
      </c>
    </row>
    <row r="265" spans="1:8" x14ac:dyDescent="0.25">
      <c r="A265" s="64" t="s">
        <v>1393</v>
      </c>
      <c r="B265" s="66">
        <v>43141</v>
      </c>
      <c r="C265" s="64" t="s">
        <v>1449</v>
      </c>
      <c r="D265" s="64"/>
      <c r="E265" s="66"/>
      <c r="F265" s="66"/>
      <c r="G265" s="66">
        <v>2.4500000000000002</v>
      </c>
      <c r="H265" s="66">
        <f t="shared" si="10"/>
        <v>0</v>
      </c>
    </row>
    <row r="266" spans="1:8" x14ac:dyDescent="0.25">
      <c r="A266" s="64" t="s">
        <v>1393</v>
      </c>
      <c r="B266" s="66">
        <v>44513</v>
      </c>
      <c r="C266" s="64" t="s">
        <v>4109</v>
      </c>
      <c r="D266" s="64"/>
      <c r="E266" s="66"/>
      <c r="F266" s="66"/>
      <c r="G266" s="66">
        <v>2.5299999999999998</v>
      </c>
      <c r="H266" s="66">
        <f t="shared" si="10"/>
        <v>0</v>
      </c>
    </row>
    <row r="267" spans="1:8" x14ac:dyDescent="0.25">
      <c r="A267" s="64" t="s">
        <v>1393</v>
      </c>
      <c r="B267" s="66">
        <v>44650</v>
      </c>
      <c r="C267" s="64" t="s">
        <v>305</v>
      </c>
      <c r="D267" s="64"/>
      <c r="E267" s="66"/>
      <c r="F267" s="66"/>
      <c r="G267" s="66"/>
      <c r="H267" s="66">
        <f t="shared" si="10"/>
        <v>0</v>
      </c>
    </row>
    <row r="268" spans="1:8" x14ac:dyDescent="0.25">
      <c r="A268" s="64" t="s">
        <v>1393</v>
      </c>
      <c r="B268" s="66">
        <v>44735</v>
      </c>
      <c r="C268" s="64" t="s">
        <v>5276</v>
      </c>
      <c r="D268" s="64"/>
      <c r="E268" s="66"/>
      <c r="F268" s="66"/>
      <c r="G268" s="66"/>
      <c r="H268" s="66">
        <f t="shared" si="10"/>
        <v>0</v>
      </c>
    </row>
    <row r="269" spans="1:8" x14ac:dyDescent="0.25">
      <c r="A269" s="64" t="s">
        <v>1393</v>
      </c>
      <c r="B269" s="66">
        <v>44759</v>
      </c>
      <c r="C269" s="64"/>
      <c r="D269" s="64"/>
      <c r="E269" s="66"/>
      <c r="F269" s="66"/>
      <c r="G269" s="66">
        <v>2.4</v>
      </c>
      <c r="H269" s="66">
        <f t="shared" si="10"/>
        <v>0</v>
      </c>
    </row>
    <row r="270" spans="1:8" x14ac:dyDescent="0.25">
      <c r="A270" s="64" t="s">
        <v>1393</v>
      </c>
      <c r="B270" s="66">
        <v>44834</v>
      </c>
      <c r="C270" s="64" t="s">
        <v>5288</v>
      </c>
      <c r="D270" s="64"/>
      <c r="E270" s="66"/>
      <c r="F270" s="66"/>
      <c r="G270" s="66">
        <v>2.9</v>
      </c>
      <c r="H270" s="66">
        <f t="shared" si="10"/>
        <v>0</v>
      </c>
    </row>
    <row r="271" spans="1:8" x14ac:dyDescent="0.25">
      <c r="A271" s="64" t="s">
        <v>1393</v>
      </c>
      <c r="B271" s="66">
        <v>44995</v>
      </c>
      <c r="C271" s="64" t="s">
        <v>5279</v>
      </c>
      <c r="D271" s="64"/>
      <c r="E271" s="66"/>
      <c r="F271" s="66"/>
      <c r="G271" s="66">
        <v>4.5</v>
      </c>
      <c r="H271" s="66">
        <f t="shared" si="10"/>
        <v>0</v>
      </c>
    </row>
    <row r="272" spans="1:8" x14ac:dyDescent="0.25">
      <c r="A272" s="64" t="s">
        <v>1393</v>
      </c>
      <c r="B272" s="66">
        <v>45084</v>
      </c>
      <c r="C272" s="64" t="s">
        <v>404</v>
      </c>
      <c r="D272" s="64"/>
      <c r="E272" s="66"/>
      <c r="F272" s="66"/>
      <c r="G272" s="66">
        <v>1.6</v>
      </c>
      <c r="H272" s="66">
        <f t="shared" si="10"/>
        <v>0</v>
      </c>
    </row>
    <row r="273" spans="1:8" x14ac:dyDescent="0.25">
      <c r="A273" s="64" t="s">
        <v>1393</v>
      </c>
      <c r="B273" s="66">
        <v>45541</v>
      </c>
      <c r="C273" s="64" t="s">
        <v>1422</v>
      </c>
      <c r="D273" s="64"/>
      <c r="E273" s="66"/>
      <c r="F273" s="66"/>
      <c r="G273" s="66">
        <v>1.5</v>
      </c>
      <c r="H273" s="66">
        <f t="shared" si="10"/>
        <v>0</v>
      </c>
    </row>
    <row r="274" spans="1:8" x14ac:dyDescent="0.25">
      <c r="A274" s="64" t="s">
        <v>1393</v>
      </c>
      <c r="B274" s="66">
        <v>45817</v>
      </c>
      <c r="C274" s="64" t="s">
        <v>1423</v>
      </c>
      <c r="D274" s="64"/>
      <c r="E274" s="66"/>
      <c r="F274" s="66"/>
      <c r="G274" s="66">
        <v>1.5</v>
      </c>
      <c r="H274" s="66">
        <f t="shared" si="10"/>
        <v>0</v>
      </c>
    </row>
    <row r="275" spans="1:8" x14ac:dyDescent="0.25">
      <c r="A275" s="64" t="s">
        <v>1393</v>
      </c>
      <c r="B275" s="66">
        <v>46135</v>
      </c>
      <c r="C275" s="64" t="s">
        <v>1410</v>
      </c>
      <c r="D275" s="64"/>
      <c r="E275" s="66"/>
      <c r="F275" s="66"/>
      <c r="G275" s="66">
        <v>2.65</v>
      </c>
      <c r="H275" s="66">
        <f t="shared" si="10"/>
        <v>0</v>
      </c>
    </row>
    <row r="276" spans="1:8" x14ac:dyDescent="0.25">
      <c r="A276" s="64" t="s">
        <v>1393</v>
      </c>
      <c r="B276" s="66">
        <v>46333</v>
      </c>
      <c r="C276" s="64" t="s">
        <v>1406</v>
      </c>
      <c r="D276" s="64"/>
      <c r="E276" s="66"/>
      <c r="F276" s="66"/>
      <c r="G276" s="66">
        <v>1.65</v>
      </c>
      <c r="H276" s="66">
        <f t="shared" si="10"/>
        <v>0</v>
      </c>
    </row>
    <row r="277" spans="1:8" x14ac:dyDescent="0.25">
      <c r="A277" s="64" t="s">
        <v>1393</v>
      </c>
      <c r="B277" s="66">
        <v>46425</v>
      </c>
      <c r="C277" s="64" t="s">
        <v>405</v>
      </c>
      <c r="D277" s="64"/>
      <c r="E277" s="66"/>
      <c r="F277" s="66"/>
      <c r="G277" s="66">
        <v>2.63</v>
      </c>
      <c r="H277" s="66">
        <f t="shared" si="10"/>
        <v>0</v>
      </c>
    </row>
    <row r="278" spans="1:8" x14ac:dyDescent="0.25">
      <c r="A278" s="64" t="s">
        <v>1393</v>
      </c>
      <c r="B278" s="66">
        <v>46500</v>
      </c>
      <c r="C278" s="64" t="s">
        <v>4110</v>
      </c>
      <c r="D278" s="64"/>
      <c r="E278" s="66"/>
      <c r="F278" s="66"/>
      <c r="G278" s="66">
        <v>2.21</v>
      </c>
      <c r="H278" s="66">
        <f t="shared" si="10"/>
        <v>0</v>
      </c>
    </row>
    <row r="279" spans="1:8" x14ac:dyDescent="0.25">
      <c r="A279" s="64" t="s">
        <v>1393</v>
      </c>
      <c r="B279" s="66">
        <v>46715</v>
      </c>
      <c r="C279" s="64" t="s">
        <v>1700</v>
      </c>
      <c r="D279" s="64"/>
      <c r="E279" s="66"/>
      <c r="F279" s="66"/>
      <c r="G279" s="66"/>
      <c r="H279" s="66">
        <f t="shared" si="10"/>
        <v>0</v>
      </c>
    </row>
    <row r="280" spans="1:8" x14ac:dyDescent="0.25">
      <c r="A280" s="64" t="s">
        <v>1393</v>
      </c>
      <c r="B280" s="66">
        <v>46746</v>
      </c>
      <c r="C280" s="64" t="s">
        <v>1455</v>
      </c>
      <c r="D280" s="64"/>
      <c r="E280" s="66"/>
      <c r="F280" s="66"/>
      <c r="G280" s="66">
        <v>1.25</v>
      </c>
      <c r="H280" s="66">
        <f t="shared" si="10"/>
        <v>0</v>
      </c>
    </row>
    <row r="281" spans="1:8" x14ac:dyDescent="0.25">
      <c r="A281" s="64" t="s">
        <v>1393</v>
      </c>
      <c r="B281" s="66">
        <v>46845</v>
      </c>
      <c r="C281" s="64" t="s">
        <v>1679</v>
      </c>
      <c r="D281" s="64"/>
      <c r="E281" s="66"/>
      <c r="F281" s="66"/>
      <c r="G281" s="66"/>
      <c r="H281" s="66">
        <f t="shared" si="10"/>
        <v>0</v>
      </c>
    </row>
    <row r="282" spans="1:8" x14ac:dyDescent="0.25">
      <c r="A282" s="64" t="s">
        <v>1393</v>
      </c>
      <c r="B282" s="66">
        <v>46869</v>
      </c>
      <c r="C282" s="64" t="s">
        <v>1447</v>
      </c>
      <c r="D282" s="64"/>
      <c r="E282" s="66"/>
      <c r="F282" s="66"/>
      <c r="G282" s="66">
        <v>1.5</v>
      </c>
      <c r="H282" s="66">
        <f t="shared" si="10"/>
        <v>0</v>
      </c>
    </row>
    <row r="283" spans="1:8" x14ac:dyDescent="0.25">
      <c r="A283" s="64" t="s">
        <v>1393</v>
      </c>
      <c r="B283" s="66">
        <v>46869</v>
      </c>
      <c r="C283" s="64" t="s">
        <v>1696</v>
      </c>
      <c r="D283" s="64"/>
      <c r="E283" s="66"/>
      <c r="F283" s="66"/>
      <c r="G283" s="66"/>
      <c r="H283" s="66">
        <f t="shared" si="10"/>
        <v>0</v>
      </c>
    </row>
    <row r="284" spans="1:8" x14ac:dyDescent="0.25">
      <c r="A284" s="64" t="s">
        <v>1393</v>
      </c>
      <c r="B284" s="66">
        <v>46869</v>
      </c>
      <c r="C284" s="64" t="s">
        <v>1678</v>
      </c>
      <c r="D284" s="64"/>
      <c r="E284" s="66"/>
      <c r="F284" s="66"/>
      <c r="G284" s="66"/>
      <c r="H284" s="66">
        <f t="shared" si="10"/>
        <v>0</v>
      </c>
    </row>
    <row r="285" spans="1:8" x14ac:dyDescent="0.25">
      <c r="A285" s="64" t="s">
        <v>1393</v>
      </c>
      <c r="B285" s="66">
        <v>46982</v>
      </c>
      <c r="C285" s="64" t="s">
        <v>1408</v>
      </c>
      <c r="D285" s="64"/>
      <c r="E285" s="66"/>
      <c r="F285" s="66"/>
      <c r="G285" s="66">
        <v>2.5</v>
      </c>
      <c r="H285" s="66">
        <f t="shared" si="10"/>
        <v>0</v>
      </c>
    </row>
    <row r="286" spans="1:8" x14ac:dyDescent="0.25">
      <c r="A286" s="64" t="s">
        <v>1393</v>
      </c>
      <c r="B286" s="66">
        <v>47026</v>
      </c>
      <c r="C286" s="64" t="s">
        <v>326</v>
      </c>
      <c r="D286" s="64"/>
      <c r="E286" s="66"/>
      <c r="F286" s="66"/>
      <c r="G286" s="66"/>
      <c r="H286" s="66">
        <f t="shared" si="10"/>
        <v>0</v>
      </c>
    </row>
    <row r="287" spans="1:8" x14ac:dyDescent="0.25">
      <c r="A287" s="64" t="s">
        <v>1393</v>
      </c>
      <c r="B287" s="66">
        <v>47033</v>
      </c>
      <c r="C287" s="64" t="s">
        <v>1663</v>
      </c>
      <c r="D287" s="64"/>
      <c r="E287" s="66"/>
      <c r="F287" s="66"/>
      <c r="G287" s="66"/>
      <c r="H287" s="66">
        <f t="shared" si="10"/>
        <v>0</v>
      </c>
    </row>
    <row r="288" spans="1:8" x14ac:dyDescent="0.25">
      <c r="A288" s="64" t="s">
        <v>1393</v>
      </c>
      <c r="B288" s="66">
        <v>47125</v>
      </c>
      <c r="C288" s="64"/>
      <c r="D288" s="64"/>
      <c r="E288" s="66"/>
      <c r="F288" s="66"/>
      <c r="G288" s="66">
        <v>2.7</v>
      </c>
      <c r="H288" s="66">
        <f t="shared" ref="H288:H319" si="11">(E288+D288)*G288</f>
        <v>0</v>
      </c>
    </row>
    <row r="289" spans="1:8" x14ac:dyDescent="0.25">
      <c r="A289" s="64" t="s">
        <v>1393</v>
      </c>
      <c r="B289" s="66">
        <v>47170</v>
      </c>
      <c r="C289" s="64" t="s">
        <v>1453</v>
      </c>
      <c r="D289" s="64"/>
      <c r="E289" s="66"/>
      <c r="F289" s="66"/>
      <c r="G289" s="66">
        <v>2.7</v>
      </c>
      <c r="H289" s="66">
        <f t="shared" si="11"/>
        <v>0</v>
      </c>
    </row>
    <row r="290" spans="1:8" x14ac:dyDescent="0.25">
      <c r="A290" s="64" t="s">
        <v>1393</v>
      </c>
      <c r="B290" s="66">
        <v>47187</v>
      </c>
      <c r="C290" s="64" t="s">
        <v>1394</v>
      </c>
      <c r="D290" s="64"/>
      <c r="E290" s="66"/>
      <c r="F290" s="66"/>
      <c r="G290" s="66">
        <v>2.2000000000000002</v>
      </c>
      <c r="H290" s="66">
        <f t="shared" si="11"/>
        <v>0</v>
      </c>
    </row>
    <row r="291" spans="1:8" x14ac:dyDescent="0.25">
      <c r="A291" s="64" t="s">
        <v>1393</v>
      </c>
      <c r="B291" s="66">
        <v>47316</v>
      </c>
      <c r="C291" s="64" t="s">
        <v>1424</v>
      </c>
      <c r="D291" s="64"/>
      <c r="E291" s="66"/>
      <c r="F291" s="66"/>
      <c r="G291" s="66">
        <v>1.5</v>
      </c>
      <c r="H291" s="66">
        <f t="shared" si="11"/>
        <v>0</v>
      </c>
    </row>
    <row r="292" spans="1:8" x14ac:dyDescent="0.25">
      <c r="A292" s="64" t="s">
        <v>1393</v>
      </c>
      <c r="B292" s="66">
        <v>47385</v>
      </c>
      <c r="C292" s="64" t="s">
        <v>317</v>
      </c>
      <c r="D292" s="64"/>
      <c r="E292" s="66"/>
      <c r="F292" s="66"/>
      <c r="G292" s="66">
        <v>1</v>
      </c>
      <c r="H292" s="66">
        <f t="shared" si="11"/>
        <v>0</v>
      </c>
    </row>
    <row r="293" spans="1:8" x14ac:dyDescent="0.25">
      <c r="A293" s="64" t="s">
        <v>1393</v>
      </c>
      <c r="B293" s="66">
        <v>47668</v>
      </c>
      <c r="C293" s="64" t="s">
        <v>1661</v>
      </c>
      <c r="D293" s="64"/>
      <c r="E293" s="66"/>
      <c r="F293" s="66"/>
      <c r="G293" s="66"/>
      <c r="H293" s="66">
        <f t="shared" si="11"/>
        <v>0</v>
      </c>
    </row>
    <row r="294" spans="1:8" x14ac:dyDescent="0.25">
      <c r="A294" s="67" t="s">
        <v>1393</v>
      </c>
      <c r="B294" s="68">
        <v>47675</v>
      </c>
      <c r="C294" s="67" t="s">
        <v>1407</v>
      </c>
      <c r="D294" s="67"/>
      <c r="E294" s="68"/>
      <c r="F294" s="68"/>
      <c r="G294" s="68">
        <v>2.5</v>
      </c>
      <c r="H294" s="66">
        <f t="shared" si="11"/>
        <v>0</v>
      </c>
    </row>
    <row r="295" spans="1:8" x14ac:dyDescent="0.25">
      <c r="A295" s="64" t="s">
        <v>1393</v>
      </c>
      <c r="B295" s="66">
        <v>47682</v>
      </c>
      <c r="C295" s="64" t="s">
        <v>1683</v>
      </c>
      <c r="D295" s="64"/>
      <c r="E295" s="66"/>
      <c r="F295" s="66"/>
      <c r="G295" s="66"/>
      <c r="H295" s="66">
        <f t="shared" si="11"/>
        <v>0</v>
      </c>
    </row>
    <row r="296" spans="1:8" x14ac:dyDescent="0.25">
      <c r="A296" s="64" t="s">
        <v>1393</v>
      </c>
      <c r="B296" s="66">
        <v>47729</v>
      </c>
      <c r="C296" s="64" t="s">
        <v>1760</v>
      </c>
      <c r="D296" s="64"/>
      <c r="E296" s="66"/>
      <c r="F296" s="66"/>
      <c r="G296" s="66"/>
      <c r="H296" s="66">
        <f t="shared" si="11"/>
        <v>0</v>
      </c>
    </row>
    <row r="297" spans="1:8" x14ac:dyDescent="0.25">
      <c r="A297" s="64" t="s">
        <v>1393</v>
      </c>
      <c r="B297" s="66">
        <v>47736</v>
      </c>
      <c r="C297" s="64" t="s">
        <v>1416</v>
      </c>
      <c r="D297" s="64"/>
      <c r="E297" s="66"/>
      <c r="F297" s="66"/>
      <c r="G297" s="66">
        <v>2.1</v>
      </c>
      <c r="H297" s="66">
        <f t="shared" si="11"/>
        <v>0</v>
      </c>
    </row>
    <row r="298" spans="1:8" x14ac:dyDescent="0.25">
      <c r="A298" s="64" t="s">
        <v>1393</v>
      </c>
      <c r="B298" s="66">
        <v>47835</v>
      </c>
      <c r="C298" s="64" t="s">
        <v>325</v>
      </c>
      <c r="D298" s="64"/>
      <c r="E298" s="66"/>
      <c r="F298" s="66"/>
      <c r="G298" s="66"/>
      <c r="H298" s="66">
        <f t="shared" si="11"/>
        <v>0</v>
      </c>
    </row>
    <row r="299" spans="1:8" x14ac:dyDescent="0.25">
      <c r="A299" s="64" t="s">
        <v>1393</v>
      </c>
      <c r="B299" s="66">
        <v>48085</v>
      </c>
      <c r="C299" s="64" t="s">
        <v>1745</v>
      </c>
      <c r="D299" s="64"/>
      <c r="E299" s="66"/>
      <c r="F299" s="66"/>
      <c r="G299" s="66"/>
      <c r="H299" s="66">
        <f t="shared" si="11"/>
        <v>0</v>
      </c>
    </row>
    <row r="300" spans="1:8" x14ac:dyDescent="0.25">
      <c r="A300" s="64" t="s">
        <v>1393</v>
      </c>
      <c r="B300" s="66">
        <v>48115</v>
      </c>
      <c r="C300" s="64" t="s">
        <v>1401</v>
      </c>
      <c r="D300" s="64"/>
      <c r="E300" s="66"/>
      <c r="F300" s="66"/>
      <c r="G300" s="66">
        <v>2</v>
      </c>
      <c r="H300" s="66">
        <f t="shared" si="11"/>
        <v>0</v>
      </c>
    </row>
    <row r="301" spans="1:8" x14ac:dyDescent="0.25">
      <c r="A301" s="64" t="s">
        <v>1393</v>
      </c>
      <c r="B301" s="66">
        <v>48153</v>
      </c>
      <c r="C301" s="64" t="s">
        <v>1674</v>
      </c>
      <c r="D301" s="64"/>
      <c r="E301" s="66"/>
      <c r="F301" s="66"/>
      <c r="G301" s="66"/>
      <c r="H301" s="66">
        <f t="shared" si="11"/>
        <v>0</v>
      </c>
    </row>
    <row r="302" spans="1:8" x14ac:dyDescent="0.25">
      <c r="A302" s="64" t="s">
        <v>1393</v>
      </c>
      <c r="B302" s="66">
        <v>48276</v>
      </c>
      <c r="C302" s="64" t="s">
        <v>309</v>
      </c>
      <c r="D302" s="64"/>
      <c r="E302" s="66"/>
      <c r="F302" s="66"/>
      <c r="G302" s="66"/>
      <c r="H302" s="66">
        <f t="shared" si="11"/>
        <v>0</v>
      </c>
    </row>
    <row r="303" spans="1:8" x14ac:dyDescent="0.25">
      <c r="A303" s="64" t="s">
        <v>1393</v>
      </c>
      <c r="B303" s="66">
        <v>48375</v>
      </c>
      <c r="C303" s="64" t="s">
        <v>1423</v>
      </c>
      <c r="D303" s="64"/>
      <c r="E303" s="66"/>
      <c r="F303" s="66"/>
      <c r="G303" s="66">
        <v>2.6</v>
      </c>
      <c r="H303" s="66">
        <f t="shared" si="11"/>
        <v>0</v>
      </c>
    </row>
    <row r="304" spans="1:8" x14ac:dyDescent="0.25">
      <c r="A304" s="64" t="s">
        <v>1393</v>
      </c>
      <c r="B304" s="66">
        <v>48375</v>
      </c>
      <c r="C304" s="64" t="s">
        <v>1759</v>
      </c>
      <c r="D304" s="64"/>
      <c r="E304" s="66"/>
      <c r="F304" s="66"/>
      <c r="G304" s="66"/>
      <c r="H304" s="66">
        <f t="shared" si="11"/>
        <v>0</v>
      </c>
    </row>
    <row r="305" spans="1:8" x14ac:dyDescent="0.25">
      <c r="A305" s="64" t="s">
        <v>1393</v>
      </c>
      <c r="B305" s="66">
        <v>48467</v>
      </c>
      <c r="C305" s="64" t="s">
        <v>1668</v>
      </c>
      <c r="D305" s="64"/>
      <c r="E305" s="66"/>
      <c r="F305" s="66"/>
      <c r="G305" s="66"/>
      <c r="H305" s="66">
        <f t="shared" si="11"/>
        <v>0</v>
      </c>
    </row>
    <row r="306" spans="1:8" x14ac:dyDescent="0.25">
      <c r="A306" s="64" t="s">
        <v>1393</v>
      </c>
      <c r="B306" s="66">
        <v>48481</v>
      </c>
      <c r="C306" s="64" t="s">
        <v>319</v>
      </c>
      <c r="D306" s="64"/>
      <c r="E306" s="66"/>
      <c r="F306" s="66"/>
      <c r="G306" s="66"/>
      <c r="H306" s="66">
        <f t="shared" si="11"/>
        <v>0</v>
      </c>
    </row>
    <row r="307" spans="1:8" x14ac:dyDescent="0.25">
      <c r="A307" s="64" t="s">
        <v>1393</v>
      </c>
      <c r="B307" s="66">
        <v>49129</v>
      </c>
      <c r="C307" s="64" t="s">
        <v>5277</v>
      </c>
      <c r="D307" s="64"/>
      <c r="E307" s="66"/>
      <c r="F307" s="66"/>
      <c r="G307" s="66"/>
      <c r="H307" s="66">
        <f t="shared" si="11"/>
        <v>0</v>
      </c>
    </row>
    <row r="308" spans="1:8" x14ac:dyDescent="0.25">
      <c r="A308" s="64" t="s">
        <v>1393</v>
      </c>
      <c r="B308" s="66">
        <v>49891</v>
      </c>
      <c r="C308" s="64" t="s">
        <v>1456</v>
      </c>
      <c r="D308" s="64"/>
      <c r="E308" s="66"/>
      <c r="F308" s="66"/>
      <c r="G308" s="66"/>
      <c r="H308" s="66">
        <f t="shared" si="11"/>
        <v>0</v>
      </c>
    </row>
    <row r="309" spans="1:8" x14ac:dyDescent="0.25">
      <c r="A309" s="64" t="s">
        <v>1393</v>
      </c>
      <c r="B309" s="66">
        <v>50752</v>
      </c>
      <c r="C309" s="64" t="s">
        <v>1727</v>
      </c>
      <c r="D309" s="64"/>
      <c r="E309" s="66"/>
      <c r="F309" s="66"/>
      <c r="G309" s="66"/>
      <c r="H309" s="66">
        <f t="shared" si="11"/>
        <v>0</v>
      </c>
    </row>
    <row r="310" spans="1:8" x14ac:dyDescent="0.25">
      <c r="A310" s="64" t="s">
        <v>1393</v>
      </c>
      <c r="B310" s="66">
        <v>50755</v>
      </c>
      <c r="C310" s="64" t="s">
        <v>1774</v>
      </c>
      <c r="D310" s="64"/>
      <c r="E310" s="66"/>
      <c r="F310" s="66"/>
      <c r="G310" s="66"/>
      <c r="H310" s="66">
        <f t="shared" si="11"/>
        <v>0</v>
      </c>
    </row>
    <row r="311" spans="1:8" x14ac:dyDescent="0.25">
      <c r="A311" s="64" t="s">
        <v>1393</v>
      </c>
      <c r="B311" s="66">
        <v>50756</v>
      </c>
      <c r="C311" s="64" t="s">
        <v>1724</v>
      </c>
      <c r="D311" s="64"/>
      <c r="E311" s="66"/>
      <c r="F311" s="66"/>
      <c r="G311" s="66"/>
      <c r="H311" s="66">
        <f t="shared" si="11"/>
        <v>0</v>
      </c>
    </row>
    <row r="312" spans="1:8" x14ac:dyDescent="0.25">
      <c r="A312" s="64" t="s">
        <v>1393</v>
      </c>
      <c r="B312" s="66">
        <v>50759</v>
      </c>
      <c r="C312" s="64" t="s">
        <v>321</v>
      </c>
      <c r="D312" s="64"/>
      <c r="E312" s="66"/>
      <c r="F312" s="66"/>
      <c r="G312" s="66"/>
      <c r="H312" s="66">
        <f t="shared" si="11"/>
        <v>0</v>
      </c>
    </row>
    <row r="313" spans="1:8" x14ac:dyDescent="0.25">
      <c r="A313" s="64" t="s">
        <v>1393</v>
      </c>
      <c r="B313" s="66">
        <v>50780</v>
      </c>
      <c r="C313" s="64" t="s">
        <v>1705</v>
      </c>
      <c r="D313" s="64"/>
      <c r="E313" s="66"/>
      <c r="F313" s="66"/>
      <c r="G313" s="66"/>
      <c r="H313" s="66">
        <f t="shared" si="11"/>
        <v>0</v>
      </c>
    </row>
    <row r="314" spans="1:8" x14ac:dyDescent="0.25">
      <c r="A314" s="64" t="s">
        <v>1393</v>
      </c>
      <c r="B314" s="66">
        <v>50801</v>
      </c>
      <c r="C314" s="64" t="s">
        <v>1720</v>
      </c>
      <c r="D314" s="64"/>
      <c r="E314" s="66"/>
      <c r="F314" s="66"/>
      <c r="G314" s="66"/>
      <c r="H314" s="66">
        <f t="shared" si="11"/>
        <v>0</v>
      </c>
    </row>
    <row r="315" spans="1:8" x14ac:dyDescent="0.25">
      <c r="A315" s="64" t="s">
        <v>5280</v>
      </c>
      <c r="B315" s="66">
        <v>56002</v>
      </c>
      <c r="C315" s="64" t="s">
        <v>5291</v>
      </c>
      <c r="D315" s="64"/>
      <c r="E315" s="66"/>
      <c r="F315" s="66"/>
      <c r="G315" s="66">
        <v>4.5599999999999996</v>
      </c>
      <c r="H315" s="66">
        <f t="shared" si="11"/>
        <v>0</v>
      </c>
    </row>
    <row r="316" spans="1:8" x14ac:dyDescent="0.25">
      <c r="A316" s="64" t="s">
        <v>1393</v>
      </c>
      <c r="B316" s="66">
        <v>71007</v>
      </c>
      <c r="C316" s="64" t="s">
        <v>1764</v>
      </c>
      <c r="D316" s="64"/>
      <c r="E316" s="66"/>
      <c r="F316" s="66"/>
      <c r="G316" s="66"/>
      <c r="H316" s="66">
        <f t="shared" si="11"/>
        <v>0</v>
      </c>
    </row>
    <row r="317" spans="1:8" x14ac:dyDescent="0.25">
      <c r="A317" s="64" t="s">
        <v>1393</v>
      </c>
      <c r="B317" s="66">
        <v>71500</v>
      </c>
      <c r="C317" s="64" t="s">
        <v>1703</v>
      </c>
      <c r="D317" s="64"/>
      <c r="E317" s="66"/>
      <c r="F317" s="66"/>
      <c r="G317" s="66"/>
      <c r="H317" s="66">
        <f t="shared" si="11"/>
        <v>0</v>
      </c>
    </row>
    <row r="318" spans="1:8" x14ac:dyDescent="0.25">
      <c r="A318" s="64" t="s">
        <v>1393</v>
      </c>
      <c r="B318" s="66">
        <v>78172</v>
      </c>
      <c r="C318" s="64" t="s">
        <v>1660</v>
      </c>
      <c r="D318" s="64"/>
      <c r="E318" s="66"/>
      <c r="F318" s="66"/>
      <c r="G318" s="66"/>
      <c r="H318" s="66">
        <f t="shared" si="11"/>
        <v>0</v>
      </c>
    </row>
    <row r="319" spans="1:8" x14ac:dyDescent="0.25">
      <c r="A319" s="64" t="s">
        <v>1393</v>
      </c>
      <c r="B319" s="66">
        <v>78540</v>
      </c>
      <c r="C319" s="64" t="s">
        <v>1669</v>
      </c>
      <c r="D319" s="64"/>
      <c r="E319" s="66"/>
      <c r="F319" s="66"/>
      <c r="G319" s="66"/>
      <c r="H319" s="66">
        <f t="shared" si="11"/>
        <v>0</v>
      </c>
    </row>
    <row r="320" spans="1:8" x14ac:dyDescent="0.25">
      <c r="A320" s="64" t="s">
        <v>1393</v>
      </c>
      <c r="B320" s="66">
        <v>79229</v>
      </c>
      <c r="C320" s="64" t="s">
        <v>1692</v>
      </c>
      <c r="D320" s="64"/>
      <c r="E320" s="66"/>
      <c r="F320" s="66"/>
      <c r="G320" s="66"/>
      <c r="H320" s="66">
        <f t="shared" ref="H320:H343" si="12">(E320+D320)*G320</f>
        <v>0</v>
      </c>
    </row>
    <row r="321" spans="1:8" x14ac:dyDescent="0.25">
      <c r="A321" s="64" t="s">
        <v>1393</v>
      </c>
      <c r="B321" s="66">
        <v>79249</v>
      </c>
      <c r="C321" s="64" t="s">
        <v>1428</v>
      </c>
      <c r="D321" s="64"/>
      <c r="E321" s="66"/>
      <c r="F321" s="66"/>
      <c r="G321" s="66">
        <v>2.5</v>
      </c>
      <c r="H321" s="66">
        <f t="shared" si="12"/>
        <v>0</v>
      </c>
    </row>
    <row r="322" spans="1:8" x14ac:dyDescent="0.25">
      <c r="A322" s="64" t="s">
        <v>1393</v>
      </c>
      <c r="B322" s="66">
        <v>79393</v>
      </c>
      <c r="C322" s="64" t="s">
        <v>1432</v>
      </c>
      <c r="D322" s="64"/>
      <c r="E322" s="66"/>
      <c r="F322" s="66"/>
      <c r="G322" s="66">
        <v>1.5</v>
      </c>
      <c r="H322" s="66">
        <f t="shared" si="12"/>
        <v>0</v>
      </c>
    </row>
    <row r="323" spans="1:8" x14ac:dyDescent="0.25">
      <c r="A323" s="64" t="s">
        <v>1393</v>
      </c>
      <c r="B323" s="66">
        <v>81112</v>
      </c>
      <c r="C323" s="64" t="s">
        <v>4111</v>
      </c>
      <c r="D323" s="64"/>
      <c r="E323" s="66"/>
      <c r="F323" s="66"/>
      <c r="G323" s="66">
        <v>1</v>
      </c>
      <c r="H323" s="66">
        <f t="shared" si="12"/>
        <v>0</v>
      </c>
    </row>
    <row r="324" spans="1:8" x14ac:dyDescent="0.25">
      <c r="A324" s="64" t="s">
        <v>1393</v>
      </c>
      <c r="B324" s="66">
        <v>81113</v>
      </c>
      <c r="C324" s="64" t="s">
        <v>4112</v>
      </c>
      <c r="D324" s="64"/>
      <c r="E324" s="66"/>
      <c r="F324" s="66"/>
      <c r="G324" s="66">
        <v>1</v>
      </c>
      <c r="H324" s="66">
        <f t="shared" si="12"/>
        <v>0</v>
      </c>
    </row>
    <row r="325" spans="1:8" x14ac:dyDescent="0.25">
      <c r="A325" s="64" t="s">
        <v>1393</v>
      </c>
      <c r="B325" s="66">
        <v>82256</v>
      </c>
      <c r="C325" s="64" t="s">
        <v>1403</v>
      </c>
      <c r="D325" s="64"/>
      <c r="E325" s="66"/>
      <c r="F325" s="66"/>
      <c r="G325" s="66">
        <v>1</v>
      </c>
      <c r="H325" s="66">
        <f t="shared" si="12"/>
        <v>0</v>
      </c>
    </row>
    <row r="326" spans="1:8" x14ac:dyDescent="0.25">
      <c r="A326" s="64" t="s">
        <v>1393</v>
      </c>
      <c r="B326" s="66">
        <v>84618</v>
      </c>
      <c r="C326" s="64" t="s">
        <v>406</v>
      </c>
      <c r="D326" s="64"/>
      <c r="E326" s="66"/>
      <c r="F326" s="66"/>
      <c r="G326" s="66">
        <v>2.75</v>
      </c>
      <c r="H326" s="66">
        <f t="shared" si="12"/>
        <v>0</v>
      </c>
    </row>
    <row r="327" spans="1:8" x14ac:dyDescent="0.25">
      <c r="A327" s="64" t="s">
        <v>1393</v>
      </c>
      <c r="B327" s="66">
        <v>90700</v>
      </c>
      <c r="C327" s="64" t="s">
        <v>1672</v>
      </c>
      <c r="D327" s="64"/>
      <c r="E327" s="66"/>
      <c r="F327" s="66"/>
      <c r="G327" s="66"/>
      <c r="H327" s="66">
        <f t="shared" si="12"/>
        <v>0</v>
      </c>
    </row>
    <row r="328" spans="1:8" x14ac:dyDescent="0.25">
      <c r="A328" s="64" t="s">
        <v>1393</v>
      </c>
      <c r="B328" s="66">
        <v>91972</v>
      </c>
      <c r="C328" s="64" t="s">
        <v>1670</v>
      </c>
      <c r="D328" s="64"/>
      <c r="E328" s="66"/>
      <c r="F328" s="66"/>
      <c r="G328" s="66"/>
      <c r="H328" s="66">
        <f t="shared" si="12"/>
        <v>0</v>
      </c>
    </row>
    <row r="329" spans="1:8" x14ac:dyDescent="0.25">
      <c r="A329" s="64" t="s">
        <v>1393</v>
      </c>
      <c r="B329" s="66">
        <v>92202</v>
      </c>
      <c r="C329" s="64" t="s">
        <v>1731</v>
      </c>
      <c r="D329" s="64"/>
      <c r="E329" s="66"/>
      <c r="F329" s="66"/>
      <c r="G329" s="66"/>
      <c r="H329" s="66">
        <f t="shared" si="12"/>
        <v>0</v>
      </c>
    </row>
    <row r="330" spans="1:8" x14ac:dyDescent="0.25">
      <c r="A330" s="64" t="s">
        <v>1393</v>
      </c>
      <c r="B330" s="66">
        <v>92709</v>
      </c>
      <c r="C330" s="64" t="s">
        <v>1749</v>
      </c>
      <c r="D330" s="64"/>
      <c r="E330" s="66"/>
      <c r="F330" s="66"/>
      <c r="G330" s="66"/>
      <c r="H330" s="66">
        <f t="shared" si="12"/>
        <v>0</v>
      </c>
    </row>
    <row r="331" spans="1:8" x14ac:dyDescent="0.25">
      <c r="A331" s="64" t="s">
        <v>1393</v>
      </c>
      <c r="B331" s="66">
        <v>95258</v>
      </c>
      <c r="C331" s="64" t="s">
        <v>1725</v>
      </c>
      <c r="D331" s="64"/>
      <c r="E331" s="66"/>
      <c r="F331" s="66"/>
      <c r="G331" s="66"/>
      <c r="H331" s="66">
        <f t="shared" si="12"/>
        <v>0</v>
      </c>
    </row>
    <row r="332" spans="1:8" x14ac:dyDescent="0.25">
      <c r="A332" s="64" t="s">
        <v>1393</v>
      </c>
      <c r="B332" s="66">
        <v>102058</v>
      </c>
      <c r="C332" s="64" t="s">
        <v>1757</v>
      </c>
      <c r="D332" s="64"/>
      <c r="E332" s="66"/>
      <c r="F332" s="66"/>
      <c r="G332" s="66"/>
      <c r="H332" s="66">
        <f t="shared" si="12"/>
        <v>0</v>
      </c>
    </row>
    <row r="333" spans="1:8" x14ac:dyDescent="0.25">
      <c r="A333" s="64" t="s">
        <v>1393</v>
      </c>
      <c r="B333" s="66">
        <v>121775</v>
      </c>
      <c r="C333" s="64" t="s">
        <v>5267</v>
      </c>
      <c r="D333" s="64"/>
      <c r="E333" s="66"/>
      <c r="F333" s="66"/>
      <c r="G333" s="66"/>
      <c r="H333" s="66">
        <f t="shared" si="12"/>
        <v>0</v>
      </c>
    </row>
    <row r="334" spans="1:8" x14ac:dyDescent="0.25">
      <c r="A334" s="64" t="s">
        <v>1393</v>
      </c>
      <c r="B334" s="66">
        <v>122569</v>
      </c>
      <c r="C334" s="64" t="s">
        <v>320</v>
      </c>
      <c r="D334" s="64"/>
      <c r="E334" s="66"/>
      <c r="F334" s="66"/>
      <c r="G334" s="66"/>
      <c r="H334" s="66">
        <f t="shared" si="12"/>
        <v>0</v>
      </c>
    </row>
    <row r="335" spans="1:8" x14ac:dyDescent="0.25">
      <c r="A335" s="64" t="s">
        <v>1393</v>
      </c>
      <c r="B335" s="66">
        <v>146649</v>
      </c>
      <c r="C335" s="64" t="s">
        <v>1753</v>
      </c>
      <c r="D335" s="64"/>
      <c r="E335" s="66"/>
      <c r="F335" s="66"/>
      <c r="G335" s="66"/>
      <c r="H335" s="66">
        <f t="shared" si="12"/>
        <v>0</v>
      </c>
    </row>
    <row r="336" spans="1:8" x14ac:dyDescent="0.25">
      <c r="A336" s="64" t="s">
        <v>1778</v>
      </c>
      <c r="B336" s="66">
        <v>691847</v>
      </c>
      <c r="C336" s="64" t="s">
        <v>5290</v>
      </c>
      <c r="D336" s="64"/>
      <c r="E336" s="66"/>
      <c r="F336" s="66"/>
      <c r="G336" s="66">
        <v>1.4</v>
      </c>
      <c r="H336" s="66">
        <f t="shared" si="12"/>
        <v>0</v>
      </c>
    </row>
    <row r="337" spans="1:8" x14ac:dyDescent="0.25">
      <c r="A337" s="64" t="s">
        <v>1778</v>
      </c>
      <c r="B337" s="66">
        <v>691848</v>
      </c>
      <c r="C337" s="64" t="s">
        <v>5270</v>
      </c>
      <c r="D337" s="64"/>
      <c r="E337" s="66"/>
      <c r="F337" s="66"/>
      <c r="G337" s="66">
        <v>1.4</v>
      </c>
      <c r="H337" s="66">
        <f t="shared" si="12"/>
        <v>0</v>
      </c>
    </row>
    <row r="338" spans="1:8" x14ac:dyDescent="0.25">
      <c r="A338" s="64" t="s">
        <v>1778</v>
      </c>
      <c r="B338" s="66">
        <v>691848</v>
      </c>
      <c r="C338" s="64" t="s">
        <v>5271</v>
      </c>
      <c r="D338" s="64"/>
      <c r="E338" s="66"/>
      <c r="F338" s="66"/>
      <c r="G338" s="66">
        <v>1.4</v>
      </c>
      <c r="H338" s="66">
        <f t="shared" si="12"/>
        <v>0</v>
      </c>
    </row>
    <row r="339" spans="1:8" x14ac:dyDescent="0.25">
      <c r="A339" s="64" t="s">
        <v>1778</v>
      </c>
      <c r="B339" s="66">
        <v>713060</v>
      </c>
      <c r="C339" s="64" t="s">
        <v>1777</v>
      </c>
      <c r="D339" s="64"/>
      <c r="E339" s="66"/>
      <c r="F339" s="66"/>
      <c r="G339" s="66">
        <v>2.9</v>
      </c>
      <c r="H339" s="66">
        <f t="shared" si="12"/>
        <v>0</v>
      </c>
    </row>
    <row r="340" spans="1:8" x14ac:dyDescent="0.25">
      <c r="A340" s="64" t="s">
        <v>1778</v>
      </c>
      <c r="B340" s="66">
        <v>713062</v>
      </c>
      <c r="C340" s="64" t="s">
        <v>1702</v>
      </c>
      <c r="D340" s="64"/>
      <c r="E340" s="66"/>
      <c r="F340" s="66"/>
      <c r="G340" s="66">
        <v>2.2000000000000002</v>
      </c>
      <c r="H340" s="66">
        <f t="shared" si="12"/>
        <v>0</v>
      </c>
    </row>
    <row r="341" spans="1:8" x14ac:dyDescent="0.25">
      <c r="A341" s="64" t="s">
        <v>1778</v>
      </c>
      <c r="B341" s="66">
        <v>713064</v>
      </c>
      <c r="C341" s="64" t="s">
        <v>1699</v>
      </c>
      <c r="D341" s="64"/>
      <c r="E341" s="66"/>
      <c r="F341" s="66"/>
      <c r="G341" s="66">
        <v>2.9</v>
      </c>
      <c r="H341" s="66">
        <f t="shared" si="12"/>
        <v>0</v>
      </c>
    </row>
    <row r="342" spans="1:8" x14ac:dyDescent="0.25">
      <c r="A342" s="64" t="s">
        <v>1778</v>
      </c>
      <c r="B342" s="66">
        <v>718280</v>
      </c>
      <c r="C342" s="64" t="s">
        <v>1769</v>
      </c>
      <c r="D342" s="64"/>
      <c r="E342" s="66"/>
      <c r="F342" s="66"/>
      <c r="G342" s="66">
        <v>4</v>
      </c>
      <c r="H342" s="66">
        <f t="shared" si="12"/>
        <v>0</v>
      </c>
    </row>
    <row r="343" spans="1:8" x14ac:dyDescent="0.25">
      <c r="A343" s="64" t="s">
        <v>1778</v>
      </c>
      <c r="B343" s="66">
        <v>718510</v>
      </c>
      <c r="C343" s="64" t="s">
        <v>1776</v>
      </c>
      <c r="D343" s="64"/>
      <c r="E343" s="66"/>
      <c r="F343" s="66"/>
      <c r="G343" s="66">
        <v>3.75</v>
      </c>
      <c r="H343" s="66">
        <f t="shared" si="12"/>
        <v>0</v>
      </c>
    </row>
    <row r="344" spans="1:8" x14ac:dyDescent="0.25">
      <c r="A344" s="64" t="s">
        <v>5280</v>
      </c>
      <c r="B344" s="66" t="s">
        <v>5312</v>
      </c>
      <c r="C344" s="64" t="s">
        <v>5313</v>
      </c>
      <c r="D344" s="66"/>
      <c r="E344" s="66"/>
      <c r="F344" s="66"/>
      <c r="G344" s="66"/>
      <c r="H344" s="66">
        <f>SUM(H37:H343)</f>
        <v>0</v>
      </c>
    </row>
    <row r="345" spans="1:8" x14ac:dyDescent="0.25">
      <c r="A345" s="64" t="s">
        <v>5280</v>
      </c>
      <c r="B345" s="91" t="s">
        <v>5318</v>
      </c>
      <c r="C345" s="98" t="s">
        <v>5319</v>
      </c>
      <c r="D345" s="95"/>
      <c r="E345" s="96"/>
      <c r="F345" s="96"/>
      <c r="G345" s="96"/>
      <c r="H345" s="96"/>
    </row>
    <row r="346" spans="1:8" x14ac:dyDescent="0.25">
      <c r="A346" s="64" t="s">
        <v>5280</v>
      </c>
      <c r="B346" s="66" t="s">
        <v>5314</v>
      </c>
      <c r="C346" s="64" t="s">
        <v>5315</v>
      </c>
      <c r="D346" s="95"/>
      <c r="E346" s="96"/>
      <c r="F346" s="96"/>
      <c r="G346" s="96"/>
      <c r="H346" s="96"/>
    </row>
    <row r="347" spans="1:8" x14ac:dyDescent="0.25">
      <c r="A347" s="64" t="s">
        <v>5280</v>
      </c>
      <c r="B347" s="91" t="s">
        <v>5320</v>
      </c>
      <c r="C347" s="98" t="s">
        <v>5321</v>
      </c>
      <c r="D347" s="95"/>
      <c r="E347" s="96"/>
      <c r="F347" s="96"/>
      <c r="G347" s="96"/>
      <c r="H347" s="96"/>
    </row>
    <row r="348" spans="1:8" x14ac:dyDescent="0.25">
      <c r="A348" s="64" t="s">
        <v>5280</v>
      </c>
      <c r="B348" s="91" t="s">
        <v>5322</v>
      </c>
      <c r="C348" s="98" t="s">
        <v>5323</v>
      </c>
      <c r="D348" s="95"/>
      <c r="E348" s="96"/>
      <c r="F348" s="96"/>
      <c r="G348" s="96"/>
      <c r="H348" s="96"/>
    </row>
    <row r="349" spans="1:8" x14ac:dyDescent="0.25">
      <c r="A349" s="64" t="s">
        <v>5280</v>
      </c>
      <c r="B349" s="66" t="s">
        <v>5316</v>
      </c>
      <c r="C349" s="64" t="s">
        <v>5317</v>
      </c>
      <c r="D349" s="95"/>
      <c r="E349" s="96"/>
      <c r="F349" s="96"/>
      <c r="G349" s="96"/>
      <c r="H349" s="96"/>
    </row>
    <row r="350" spans="1:8" x14ac:dyDescent="0.25">
      <c r="A350" s="64" t="s">
        <v>5280</v>
      </c>
      <c r="B350" s="66" t="s">
        <v>5324</v>
      </c>
      <c r="C350" s="64" t="s">
        <v>5325</v>
      </c>
      <c r="D350" s="95"/>
      <c r="E350" s="96"/>
      <c r="F350" s="96"/>
      <c r="G350" s="96"/>
      <c r="H350" s="96"/>
    </row>
    <row r="351" spans="1:8" x14ac:dyDescent="0.25">
      <c r="A351" s="64"/>
      <c r="B351" s="64"/>
      <c r="C351" s="64" t="s">
        <v>1718</v>
      </c>
      <c r="D351" s="64"/>
      <c r="E351" s="65"/>
      <c r="F351" s="65"/>
      <c r="G351" s="69"/>
      <c r="H351" s="66">
        <f t="shared" ref="H351:H369" si="13">(E351+D351)*G351</f>
        <v>0</v>
      </c>
    </row>
    <row r="352" spans="1:8" x14ac:dyDescent="0.25">
      <c r="A352" s="64"/>
      <c r="B352" s="64"/>
      <c r="C352" s="64" t="s">
        <v>5253</v>
      </c>
      <c r="D352" s="64"/>
      <c r="E352" s="65"/>
      <c r="F352" s="65"/>
      <c r="G352" s="69"/>
      <c r="H352" s="66">
        <f t="shared" si="13"/>
        <v>0</v>
      </c>
    </row>
    <row r="353" spans="1:8" x14ac:dyDescent="0.25">
      <c r="A353" s="64"/>
      <c r="B353" s="64"/>
      <c r="C353" s="64" t="s">
        <v>1747</v>
      </c>
      <c r="D353" s="64"/>
      <c r="E353" s="66"/>
      <c r="F353" s="66"/>
      <c r="G353" s="66"/>
      <c r="H353" s="66">
        <f t="shared" si="13"/>
        <v>0</v>
      </c>
    </row>
    <row r="354" spans="1:8" x14ac:dyDescent="0.25">
      <c r="A354" s="64"/>
      <c r="B354" s="64"/>
      <c r="C354" s="64" t="s">
        <v>1748</v>
      </c>
      <c r="D354" s="64"/>
      <c r="E354" s="66"/>
      <c r="F354" s="66"/>
      <c r="G354" s="66"/>
      <c r="H354" s="66">
        <f t="shared" si="13"/>
        <v>0</v>
      </c>
    </row>
    <row r="355" spans="1:8" x14ac:dyDescent="0.25">
      <c r="A355" s="64"/>
      <c r="B355" s="64"/>
      <c r="C355" s="64" t="s">
        <v>5254</v>
      </c>
      <c r="D355" s="64"/>
      <c r="E355" s="66"/>
      <c r="F355" s="66"/>
      <c r="G355" s="66"/>
      <c r="H355" s="66">
        <f t="shared" si="13"/>
        <v>0</v>
      </c>
    </row>
    <row r="356" spans="1:8" x14ac:dyDescent="0.25">
      <c r="A356" s="64"/>
      <c r="B356" s="64"/>
      <c r="C356" s="64" t="s">
        <v>5273</v>
      </c>
      <c r="D356" s="64"/>
      <c r="E356" s="66"/>
      <c r="F356" s="66"/>
      <c r="G356" s="66"/>
      <c r="H356" s="66">
        <f t="shared" si="13"/>
        <v>0</v>
      </c>
    </row>
    <row r="357" spans="1:8" x14ac:dyDescent="0.25">
      <c r="A357" s="64"/>
      <c r="B357" s="64"/>
      <c r="C357" s="64" t="s">
        <v>5256</v>
      </c>
      <c r="D357" s="64"/>
      <c r="E357" s="66"/>
      <c r="F357" s="66"/>
      <c r="G357" s="66"/>
      <c r="H357" s="66">
        <f t="shared" si="13"/>
        <v>0</v>
      </c>
    </row>
    <row r="358" spans="1:8" x14ac:dyDescent="0.25">
      <c r="A358" s="64"/>
      <c r="B358" s="64"/>
      <c r="C358" s="64" t="s">
        <v>5257</v>
      </c>
      <c r="D358" s="64"/>
      <c r="E358" s="66"/>
      <c r="F358" s="66"/>
      <c r="G358" s="66"/>
      <c r="H358" s="66">
        <f t="shared" si="13"/>
        <v>0</v>
      </c>
    </row>
    <row r="359" spans="1:8" x14ac:dyDescent="0.25">
      <c r="A359" s="64"/>
      <c r="B359" s="64"/>
      <c r="C359" s="64" t="s">
        <v>1752</v>
      </c>
      <c r="D359" s="64"/>
      <c r="E359" s="66"/>
      <c r="F359" s="66"/>
      <c r="G359" s="66"/>
      <c r="H359" s="66">
        <f t="shared" si="13"/>
        <v>0</v>
      </c>
    </row>
    <row r="360" spans="1:8" x14ac:dyDescent="0.25">
      <c r="A360" s="64"/>
      <c r="B360" s="64"/>
      <c r="C360" s="64" t="s">
        <v>5259</v>
      </c>
      <c r="D360" s="64"/>
      <c r="E360" s="66"/>
      <c r="F360" s="66"/>
      <c r="G360" s="66"/>
      <c r="H360" s="66">
        <f t="shared" si="13"/>
        <v>0</v>
      </c>
    </row>
    <row r="361" spans="1:8" x14ac:dyDescent="0.25">
      <c r="A361" s="64"/>
      <c r="B361" s="64"/>
      <c r="C361" s="64" t="s">
        <v>5260</v>
      </c>
      <c r="D361" s="64"/>
      <c r="E361" s="66"/>
      <c r="F361" s="66"/>
      <c r="G361" s="66"/>
      <c r="H361" s="66">
        <f t="shared" si="13"/>
        <v>0</v>
      </c>
    </row>
    <row r="362" spans="1:8" x14ac:dyDescent="0.25">
      <c r="A362" s="64"/>
      <c r="B362" s="64"/>
      <c r="C362" s="64" t="s">
        <v>5261</v>
      </c>
      <c r="D362" s="64"/>
      <c r="E362" s="66"/>
      <c r="F362" s="66"/>
      <c r="G362" s="66"/>
      <c r="H362" s="66">
        <f t="shared" si="13"/>
        <v>0</v>
      </c>
    </row>
    <row r="363" spans="1:8" x14ac:dyDescent="0.25">
      <c r="A363" s="64"/>
      <c r="B363" s="64"/>
      <c r="C363" s="64" t="s">
        <v>5263</v>
      </c>
      <c r="D363" s="64"/>
      <c r="E363" s="66"/>
      <c r="F363" s="66"/>
      <c r="G363" s="66"/>
      <c r="H363" s="66">
        <f t="shared" si="13"/>
        <v>0</v>
      </c>
    </row>
    <row r="364" spans="1:8" x14ac:dyDescent="0.25">
      <c r="A364" s="64"/>
      <c r="B364" s="64"/>
      <c r="C364" s="64" t="s">
        <v>5264</v>
      </c>
      <c r="D364" s="64"/>
      <c r="E364" s="66"/>
      <c r="F364" s="66"/>
      <c r="G364" s="66"/>
      <c r="H364" s="66">
        <f t="shared" si="13"/>
        <v>0</v>
      </c>
    </row>
    <row r="365" spans="1:8" x14ac:dyDescent="0.25">
      <c r="A365" s="64"/>
      <c r="B365" s="64"/>
      <c r="C365" s="64" t="s">
        <v>5265</v>
      </c>
      <c r="D365" s="64"/>
      <c r="E365" s="66"/>
      <c r="F365" s="66"/>
      <c r="G365" s="66"/>
      <c r="H365" s="66">
        <f t="shared" si="13"/>
        <v>0</v>
      </c>
    </row>
    <row r="366" spans="1:8" x14ac:dyDescent="0.25">
      <c r="A366" s="64"/>
      <c r="B366" s="64"/>
      <c r="C366" s="64" t="s">
        <v>5266</v>
      </c>
      <c r="D366" s="64"/>
      <c r="E366" s="66"/>
      <c r="F366" s="66"/>
      <c r="G366" s="66"/>
      <c r="H366" s="66">
        <f t="shared" si="13"/>
        <v>0</v>
      </c>
    </row>
    <row r="367" spans="1:8" x14ac:dyDescent="0.25">
      <c r="A367" s="64"/>
      <c r="B367" s="64"/>
      <c r="C367" s="64" t="s">
        <v>5269</v>
      </c>
      <c r="D367" s="64"/>
      <c r="E367" s="66"/>
      <c r="F367" s="66"/>
      <c r="G367" s="66"/>
      <c r="H367" s="66">
        <f t="shared" si="13"/>
        <v>0</v>
      </c>
    </row>
    <row r="368" spans="1:8" x14ac:dyDescent="0.25">
      <c r="A368" s="64"/>
      <c r="B368" s="64"/>
      <c r="C368" s="64" t="s">
        <v>1767</v>
      </c>
      <c r="D368" s="64"/>
      <c r="E368" s="66"/>
      <c r="F368" s="66"/>
      <c r="G368" s="66"/>
      <c r="H368" s="66">
        <f t="shared" si="13"/>
        <v>0</v>
      </c>
    </row>
    <row r="369" spans="1:8" x14ac:dyDescent="0.25">
      <c r="A369" s="64"/>
      <c r="B369" s="64"/>
      <c r="C369" s="64" t="s">
        <v>1771</v>
      </c>
      <c r="D369" s="64"/>
      <c r="E369" s="66"/>
      <c r="F369" s="66"/>
      <c r="G369" s="66"/>
      <c r="H369" s="66">
        <f t="shared" si="13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4"/>
  <sheetViews>
    <sheetView showRowColHeaders="0" tabSelected="1" topLeftCell="B1" zoomScaleNormal="100" workbookViewId="0">
      <selection activeCell="B9" sqref="B9"/>
    </sheetView>
  </sheetViews>
  <sheetFormatPr baseColWidth="10" defaultRowHeight="15" x14ac:dyDescent="0.25"/>
  <cols>
    <col min="1" max="1" width="11.28515625" hidden="1" customWidth="1"/>
    <col min="2" max="2" width="55.42578125" customWidth="1"/>
    <col min="3" max="3" width="10.85546875" customWidth="1"/>
    <col min="4" max="4" width="11.42578125" customWidth="1"/>
    <col min="5" max="5" width="16.42578125" customWidth="1"/>
    <col min="6" max="6" width="0.140625" hidden="1" customWidth="1"/>
    <col min="7" max="7" width="11.42578125" hidden="1" customWidth="1"/>
  </cols>
  <sheetData>
    <row r="1" spans="1:7" x14ac:dyDescent="0.25">
      <c r="B1" t="s">
        <v>5359</v>
      </c>
      <c r="D1" t="s">
        <v>5372</v>
      </c>
    </row>
    <row r="2" spans="1:7" x14ac:dyDescent="0.25">
      <c r="B2" t="s">
        <v>5377</v>
      </c>
      <c r="D2" s="10"/>
    </row>
    <row r="3" spans="1:7" x14ac:dyDescent="0.25">
      <c r="B3" t="s">
        <v>5378</v>
      </c>
      <c r="D3" s="10"/>
    </row>
    <row r="4" spans="1:7" x14ac:dyDescent="0.25">
      <c r="D4" t="s">
        <v>5373</v>
      </c>
    </row>
    <row r="5" spans="1:7" x14ac:dyDescent="0.25">
      <c r="B5" s="100" t="s">
        <v>5375</v>
      </c>
    </row>
    <row r="6" spans="1:7" x14ac:dyDescent="0.25">
      <c r="B6" t="s">
        <v>5358</v>
      </c>
    </row>
    <row r="7" spans="1:7" x14ac:dyDescent="0.25">
      <c r="B7" t="s">
        <v>5376</v>
      </c>
    </row>
    <row r="8" spans="1:7" ht="15.75" thickBot="1" x14ac:dyDescent="0.3">
      <c r="B8" s="19"/>
    </row>
    <row r="9" spans="1:7" ht="15.75" thickBot="1" x14ac:dyDescent="0.3">
      <c r="A9" s="127" t="s">
        <v>1135</v>
      </c>
      <c r="B9" s="125" t="s">
        <v>5399</v>
      </c>
      <c r="C9" s="110" t="s">
        <v>1139</v>
      </c>
      <c r="D9" s="110" t="s">
        <v>5353</v>
      </c>
      <c r="E9" s="111" t="s">
        <v>5357</v>
      </c>
    </row>
    <row r="10" spans="1:7" ht="15.75" thickBot="1" x14ac:dyDescent="0.3">
      <c r="A10" s="127"/>
      <c r="B10" s="146" t="s">
        <v>5379</v>
      </c>
      <c r="C10" s="142"/>
      <c r="D10" s="141">
        <v>12.65</v>
      </c>
      <c r="E10" s="106">
        <f t="shared" ref="E10:E49" si="0">C10*D10</f>
        <v>0</v>
      </c>
    </row>
    <row r="11" spans="1:7" x14ac:dyDescent="0.25">
      <c r="A11" s="128"/>
      <c r="B11" s="147" t="s">
        <v>5380</v>
      </c>
      <c r="C11" s="109"/>
      <c r="D11" s="118">
        <v>11.92</v>
      </c>
      <c r="E11" s="103">
        <f t="shared" si="0"/>
        <v>0</v>
      </c>
      <c r="F11" s="116">
        <v>9782377310166</v>
      </c>
      <c r="G11" t="s">
        <v>5360</v>
      </c>
    </row>
    <row r="12" spans="1:7" x14ac:dyDescent="0.25">
      <c r="A12" s="129"/>
      <c r="B12" s="153" t="s">
        <v>5381</v>
      </c>
      <c r="C12" s="109"/>
      <c r="D12" s="118">
        <v>11.38</v>
      </c>
      <c r="E12" s="103">
        <f t="shared" si="0"/>
        <v>0</v>
      </c>
      <c r="F12" s="117">
        <v>9782747082600</v>
      </c>
      <c r="G12" t="s">
        <v>5361</v>
      </c>
    </row>
    <row r="13" spans="1:7" x14ac:dyDescent="0.25">
      <c r="A13" s="129"/>
      <c r="B13" s="153" t="s">
        <v>5382</v>
      </c>
      <c r="C13" s="109"/>
      <c r="D13" s="118">
        <v>11.38</v>
      </c>
      <c r="E13" s="103">
        <f t="shared" si="0"/>
        <v>0</v>
      </c>
      <c r="F13" s="117">
        <v>9782877679268</v>
      </c>
      <c r="G13" t="s">
        <v>5362</v>
      </c>
    </row>
    <row r="14" spans="1:7" s="2" customFormat="1" x14ac:dyDescent="0.25">
      <c r="A14" s="129"/>
      <c r="B14" s="153" t="s">
        <v>5383</v>
      </c>
      <c r="C14" s="109"/>
      <c r="D14" s="118">
        <v>9.01</v>
      </c>
      <c r="E14" s="103">
        <f t="shared" si="0"/>
        <v>0</v>
      </c>
      <c r="F14" s="117">
        <v>9791092398168</v>
      </c>
      <c r="G14" s="2" t="s">
        <v>5363</v>
      </c>
    </row>
    <row r="15" spans="1:7" s="23" customFormat="1" x14ac:dyDescent="0.25">
      <c r="A15" s="129"/>
      <c r="B15" s="153" t="s">
        <v>5384</v>
      </c>
      <c r="C15" s="109"/>
      <c r="D15" s="118">
        <v>12.28</v>
      </c>
      <c r="E15" s="103">
        <f t="shared" si="0"/>
        <v>0</v>
      </c>
      <c r="F15" s="117">
        <v>9782355581311</v>
      </c>
      <c r="G15" s="23" t="s">
        <v>5364</v>
      </c>
    </row>
    <row r="16" spans="1:7" s="2" customFormat="1" x14ac:dyDescent="0.25">
      <c r="A16" s="129"/>
      <c r="B16" s="153" t="s">
        <v>5385</v>
      </c>
      <c r="C16" s="109"/>
      <c r="D16" s="118">
        <v>14.51</v>
      </c>
      <c r="E16" s="103">
        <f t="shared" si="0"/>
        <v>0</v>
      </c>
      <c r="F16" s="117">
        <v>9782203119987</v>
      </c>
      <c r="G16" s="2" t="s">
        <v>5365</v>
      </c>
    </row>
    <row r="17" spans="1:6" s="2" customFormat="1" x14ac:dyDescent="0.25">
      <c r="A17" s="129"/>
      <c r="B17" s="153" t="s">
        <v>5386</v>
      </c>
      <c r="C17" s="109"/>
      <c r="D17" s="118">
        <v>12.65</v>
      </c>
      <c r="E17" s="103">
        <f t="shared" si="0"/>
        <v>0</v>
      </c>
      <c r="F17" s="117"/>
    </row>
    <row r="18" spans="1:6" s="2" customFormat="1" x14ac:dyDescent="0.25">
      <c r="A18" s="129"/>
      <c r="B18" s="153" t="s">
        <v>5387</v>
      </c>
      <c r="C18" s="109"/>
      <c r="D18" s="118">
        <v>11.74</v>
      </c>
      <c r="E18" s="103">
        <f t="shared" si="0"/>
        <v>0</v>
      </c>
      <c r="F18" s="117"/>
    </row>
    <row r="19" spans="1:6" s="2" customFormat="1" x14ac:dyDescent="0.25">
      <c r="A19" s="129"/>
      <c r="B19" s="154" t="s">
        <v>5388</v>
      </c>
      <c r="C19" s="109"/>
      <c r="D19" s="118">
        <v>11.74</v>
      </c>
      <c r="E19" s="103">
        <f t="shared" si="0"/>
        <v>0</v>
      </c>
      <c r="F19" s="117"/>
    </row>
    <row r="20" spans="1:6" s="2" customFormat="1" x14ac:dyDescent="0.25">
      <c r="A20" s="129"/>
      <c r="B20" s="153" t="s">
        <v>5389</v>
      </c>
      <c r="C20" s="109"/>
      <c r="D20" s="118">
        <v>13.56</v>
      </c>
      <c r="E20" s="103">
        <f t="shared" si="0"/>
        <v>0</v>
      </c>
      <c r="F20" s="117"/>
    </row>
    <row r="21" spans="1:6" s="2" customFormat="1" x14ac:dyDescent="0.25">
      <c r="A21" s="129"/>
      <c r="B21" s="153" t="s">
        <v>5390</v>
      </c>
      <c r="C21" s="109"/>
      <c r="D21" s="118">
        <v>12.74</v>
      </c>
      <c r="E21" s="103">
        <f t="shared" si="0"/>
        <v>0</v>
      </c>
      <c r="F21" s="117"/>
    </row>
    <row r="22" spans="1:6" s="2" customFormat="1" x14ac:dyDescent="0.25">
      <c r="A22" s="129"/>
      <c r="B22" s="153" t="s">
        <v>5391</v>
      </c>
      <c r="C22" s="145"/>
      <c r="D22" s="144">
        <v>14.47</v>
      </c>
      <c r="E22" s="103">
        <f t="shared" si="0"/>
        <v>0</v>
      </c>
      <c r="F22" s="117"/>
    </row>
    <row r="23" spans="1:6" s="2" customFormat="1" x14ac:dyDescent="0.25">
      <c r="A23" s="129"/>
      <c r="B23" s="154" t="s">
        <v>5392</v>
      </c>
      <c r="C23" s="109"/>
      <c r="D23" s="118">
        <v>22.66</v>
      </c>
      <c r="E23" s="103">
        <f t="shared" ref="E23:E29" si="1">C23*D23</f>
        <v>0</v>
      </c>
      <c r="F23" s="117"/>
    </row>
    <row r="24" spans="1:6" s="2" customFormat="1" x14ac:dyDescent="0.25">
      <c r="A24" s="129"/>
      <c r="B24" s="153" t="s">
        <v>5393</v>
      </c>
      <c r="C24" s="109"/>
      <c r="D24" s="118">
        <v>12.29</v>
      </c>
      <c r="E24" s="103">
        <f t="shared" si="1"/>
        <v>0</v>
      </c>
      <c r="F24" s="117"/>
    </row>
    <row r="25" spans="1:6" s="2" customFormat="1" x14ac:dyDescent="0.25">
      <c r="A25" s="129"/>
      <c r="B25" s="153" t="s">
        <v>5394</v>
      </c>
      <c r="C25" s="109"/>
      <c r="D25" s="118">
        <v>13.65</v>
      </c>
      <c r="E25" s="103">
        <f t="shared" si="1"/>
        <v>0</v>
      </c>
      <c r="F25" s="117"/>
    </row>
    <row r="26" spans="1:6" s="2" customFormat="1" x14ac:dyDescent="0.25">
      <c r="A26" s="129"/>
      <c r="B26" s="153" t="s">
        <v>5395</v>
      </c>
      <c r="C26" s="109"/>
      <c r="D26" s="118">
        <v>15.47</v>
      </c>
      <c r="E26" s="103">
        <f t="shared" si="1"/>
        <v>0</v>
      </c>
      <c r="F26" s="117"/>
    </row>
    <row r="27" spans="1:6" s="2" customFormat="1" x14ac:dyDescent="0.25">
      <c r="A27" s="129"/>
      <c r="B27" s="153" t="s">
        <v>5396</v>
      </c>
      <c r="C27" s="109"/>
      <c r="D27" s="118">
        <v>12.74</v>
      </c>
      <c r="E27" s="103">
        <f t="shared" si="1"/>
        <v>0</v>
      </c>
      <c r="F27" s="117"/>
    </row>
    <row r="28" spans="1:6" s="2" customFormat="1" x14ac:dyDescent="0.25">
      <c r="A28" s="129"/>
      <c r="B28" s="153" t="s">
        <v>5397</v>
      </c>
      <c r="C28" s="109"/>
      <c r="D28" s="118">
        <v>12.65</v>
      </c>
      <c r="E28" s="103">
        <f t="shared" si="1"/>
        <v>0</v>
      </c>
      <c r="F28" s="117"/>
    </row>
    <row r="29" spans="1:6" s="2" customFormat="1" x14ac:dyDescent="0.25">
      <c r="A29" s="129"/>
      <c r="B29" s="153" t="s">
        <v>5398</v>
      </c>
      <c r="C29" s="109"/>
      <c r="D29" s="118">
        <v>12.29</v>
      </c>
      <c r="E29" s="103">
        <f t="shared" si="1"/>
        <v>0</v>
      </c>
      <c r="F29" s="117"/>
    </row>
    <row r="30" spans="1:6" s="2" customFormat="1" x14ac:dyDescent="0.25">
      <c r="A30" s="129"/>
      <c r="B30" s="131"/>
      <c r="C30" s="102"/>
      <c r="D30" s="118"/>
      <c r="E30" s="103">
        <f t="shared" si="0"/>
        <v>0</v>
      </c>
      <c r="F30" s="117"/>
    </row>
    <row r="31" spans="1:6" s="2" customFormat="1" x14ac:dyDescent="0.25">
      <c r="A31" s="129"/>
      <c r="B31" s="131"/>
      <c r="C31" s="102"/>
      <c r="D31" s="118"/>
      <c r="E31" s="103">
        <f t="shared" si="0"/>
        <v>0</v>
      </c>
      <c r="F31" s="117"/>
    </row>
    <row r="32" spans="1:6" s="2" customFormat="1" x14ac:dyDescent="0.25">
      <c r="A32" s="129"/>
      <c r="B32" s="131"/>
      <c r="C32" s="102"/>
      <c r="D32" s="118"/>
      <c r="E32" s="103">
        <f t="shared" si="0"/>
        <v>0</v>
      </c>
      <c r="F32" s="117"/>
    </row>
    <row r="33" spans="1:7" s="2" customFormat="1" x14ac:dyDescent="0.25">
      <c r="A33" s="129"/>
      <c r="B33" s="131"/>
      <c r="C33" s="102"/>
      <c r="D33" s="118"/>
      <c r="E33" s="103">
        <f t="shared" si="0"/>
        <v>0</v>
      </c>
      <c r="F33" s="117"/>
    </row>
    <row r="34" spans="1:7" s="2" customFormat="1" x14ac:dyDescent="0.25">
      <c r="A34" s="129"/>
      <c r="B34" s="131"/>
      <c r="C34" s="102"/>
      <c r="D34" s="118"/>
      <c r="E34" s="103">
        <f t="shared" si="0"/>
        <v>0</v>
      </c>
      <c r="F34" s="117">
        <v>9782211232418</v>
      </c>
      <c r="G34" s="2" t="s">
        <v>5362</v>
      </c>
    </row>
    <row r="35" spans="1:7" s="2" customFormat="1" x14ac:dyDescent="0.25">
      <c r="A35" s="129"/>
      <c r="B35" s="131"/>
      <c r="C35" s="102"/>
      <c r="D35" s="118"/>
      <c r="E35" s="103">
        <f t="shared" si="0"/>
        <v>0</v>
      </c>
      <c r="F35" s="117">
        <v>9782354133801</v>
      </c>
      <c r="G35" s="2" t="s">
        <v>5366</v>
      </c>
    </row>
    <row r="36" spans="1:7" s="2" customFormat="1" x14ac:dyDescent="0.25">
      <c r="A36" s="129"/>
      <c r="B36" s="131"/>
      <c r="C36" s="102"/>
      <c r="D36" s="118"/>
      <c r="E36" s="103">
        <f t="shared" si="0"/>
        <v>0</v>
      </c>
      <c r="F36" s="117">
        <v>9782756075266</v>
      </c>
      <c r="G36" s="2" t="s">
        <v>5367</v>
      </c>
    </row>
    <row r="37" spans="1:7" s="2" customFormat="1" x14ac:dyDescent="0.25">
      <c r="A37" s="129"/>
      <c r="B37" s="131"/>
      <c r="C37" s="102"/>
      <c r="D37" s="118"/>
      <c r="E37" s="103">
        <f t="shared" si="0"/>
        <v>0</v>
      </c>
      <c r="F37" s="117">
        <v>9791023509717</v>
      </c>
      <c r="G37" s="2" t="s">
        <v>5368</v>
      </c>
    </row>
    <row r="38" spans="1:7" s="23" customFormat="1" x14ac:dyDescent="0.25">
      <c r="A38" s="129"/>
      <c r="B38" s="126"/>
      <c r="C38" s="102"/>
      <c r="D38" s="118"/>
      <c r="E38" s="103">
        <f t="shared" si="0"/>
        <v>0</v>
      </c>
      <c r="F38" s="117">
        <v>9782092571989</v>
      </c>
      <c r="G38" s="23" t="s">
        <v>5368</v>
      </c>
    </row>
    <row r="39" spans="1:7" x14ac:dyDescent="0.25">
      <c r="A39" s="129"/>
      <c r="B39" s="131"/>
      <c r="C39" s="102"/>
      <c r="D39" s="118"/>
      <c r="E39" s="103">
        <f t="shared" si="0"/>
        <v>0</v>
      </c>
      <c r="F39" s="117">
        <v>9782358711111</v>
      </c>
      <c r="G39" s="2" t="s">
        <v>5369</v>
      </c>
    </row>
    <row r="40" spans="1:7" x14ac:dyDescent="0.25">
      <c r="A40" s="129"/>
      <c r="B40" s="131"/>
      <c r="C40" s="102"/>
      <c r="D40" s="118"/>
      <c r="E40" s="103">
        <f t="shared" si="0"/>
        <v>0</v>
      </c>
      <c r="F40" s="117">
        <v>9791035200718</v>
      </c>
      <c r="G40" s="2" t="s">
        <v>5360</v>
      </c>
    </row>
    <row r="41" spans="1:7" x14ac:dyDescent="0.25">
      <c r="A41" s="129"/>
      <c r="B41" s="131"/>
      <c r="C41" s="102"/>
      <c r="D41" s="118"/>
      <c r="E41" s="103">
        <f t="shared" si="0"/>
        <v>0</v>
      </c>
      <c r="F41" s="117">
        <v>9782364749931</v>
      </c>
      <c r="G41" s="2" t="s">
        <v>5360</v>
      </c>
    </row>
    <row r="42" spans="1:7" x14ac:dyDescent="0.25">
      <c r="A42" s="129"/>
      <c r="B42" s="131"/>
      <c r="C42" s="102"/>
      <c r="D42" s="118"/>
      <c r="E42" s="103">
        <f t="shared" si="0"/>
        <v>0</v>
      </c>
      <c r="F42" s="117">
        <v>9782748521825</v>
      </c>
      <c r="G42" s="2" t="s">
        <v>5368</v>
      </c>
    </row>
    <row r="43" spans="1:7" x14ac:dyDescent="0.25">
      <c r="A43" s="129"/>
      <c r="B43" s="131"/>
      <c r="C43" s="102"/>
      <c r="D43" s="118"/>
      <c r="E43" s="103">
        <f t="shared" si="0"/>
        <v>0</v>
      </c>
      <c r="F43" s="117">
        <v>9791023509007</v>
      </c>
      <c r="G43" s="2" t="s">
        <v>5368</v>
      </c>
    </row>
    <row r="44" spans="1:7" x14ac:dyDescent="0.25">
      <c r="A44" s="129"/>
      <c r="B44" s="131"/>
      <c r="C44" s="102"/>
      <c r="D44" s="119"/>
      <c r="E44" s="103">
        <f t="shared" si="0"/>
        <v>0</v>
      </c>
      <c r="F44" s="117">
        <v>9782070665433</v>
      </c>
      <c r="G44" s="2" t="s">
        <v>5366</v>
      </c>
    </row>
    <row r="45" spans="1:7" x14ac:dyDescent="0.25">
      <c r="A45" s="129"/>
      <c r="B45" s="131"/>
      <c r="C45" s="102"/>
      <c r="D45" s="119"/>
      <c r="E45" s="103">
        <f t="shared" si="0"/>
        <v>0</v>
      </c>
      <c r="F45" s="117"/>
      <c r="G45" s="2"/>
    </row>
    <row r="46" spans="1:7" x14ac:dyDescent="0.25">
      <c r="A46" s="129"/>
      <c r="B46" s="131"/>
      <c r="C46" s="102"/>
      <c r="D46" s="119"/>
      <c r="E46" s="103">
        <f t="shared" si="0"/>
        <v>0</v>
      </c>
      <c r="F46" s="117"/>
      <c r="G46" s="2"/>
    </row>
    <row r="47" spans="1:7" x14ac:dyDescent="0.25">
      <c r="A47" s="129"/>
      <c r="B47" s="131"/>
      <c r="C47" s="102"/>
      <c r="D47" s="119"/>
      <c r="E47" s="103">
        <f t="shared" si="0"/>
        <v>0</v>
      </c>
      <c r="F47" s="117">
        <v>9782081373853</v>
      </c>
      <c r="G47" s="2" t="s">
        <v>5370</v>
      </c>
    </row>
    <row r="48" spans="1:7" x14ac:dyDescent="0.25">
      <c r="A48" s="129"/>
      <c r="B48" s="131"/>
      <c r="C48" s="102"/>
      <c r="D48" s="119"/>
      <c r="E48" s="108">
        <f t="shared" si="0"/>
        <v>0</v>
      </c>
      <c r="F48" s="117">
        <v>9782226399267</v>
      </c>
      <c r="G48" s="2" t="s">
        <v>5367</v>
      </c>
    </row>
    <row r="49" spans="1:7" ht="15.75" thickBot="1" x14ac:dyDescent="0.3">
      <c r="A49" s="130"/>
      <c r="B49" s="132"/>
      <c r="C49" s="107"/>
      <c r="D49" s="120"/>
      <c r="E49" s="115">
        <f t="shared" si="0"/>
        <v>0</v>
      </c>
      <c r="F49" s="117">
        <v>9782748523409</v>
      </c>
      <c r="G49" s="2" t="s">
        <v>5371</v>
      </c>
    </row>
    <row r="50" spans="1:7" x14ac:dyDescent="0.25">
      <c r="A50" s="148"/>
      <c r="B50" s="112" t="s">
        <v>5354</v>
      </c>
      <c r="C50" s="133">
        <f>SUM(C10:C49)</f>
        <v>0</v>
      </c>
      <c r="D50" s="113"/>
      <c r="E50" s="114">
        <f>E52/1.055</f>
        <v>0</v>
      </c>
    </row>
    <row r="51" spans="1:7" x14ac:dyDescent="0.25">
      <c r="A51" s="149"/>
      <c r="B51" s="104" t="s">
        <v>5355</v>
      </c>
      <c r="C51" s="101"/>
      <c r="D51" s="95"/>
      <c r="E51" s="105">
        <f>E52-E50</f>
        <v>0</v>
      </c>
    </row>
    <row r="52" spans="1:7" ht="15.75" thickBot="1" x14ac:dyDescent="0.3">
      <c r="A52" s="150"/>
      <c r="B52" s="121" t="s">
        <v>5356</v>
      </c>
      <c r="C52" s="123"/>
      <c r="D52" s="122"/>
      <c r="E52" s="124">
        <f>SUM(E10:E49)</f>
        <v>0</v>
      </c>
    </row>
    <row r="53" spans="1:7" x14ac:dyDescent="0.25">
      <c r="A53" s="151"/>
      <c r="B53" s="134" t="s">
        <v>5374</v>
      </c>
      <c r="C53" s="135"/>
      <c r="D53" s="136"/>
      <c r="E53" s="140">
        <f>IF(E52&lt;100, 10, "")</f>
        <v>10</v>
      </c>
    </row>
    <row r="54" spans="1:7" ht="15.75" thickBot="1" x14ac:dyDescent="0.3">
      <c r="A54" s="152"/>
      <c r="B54" s="137" t="s">
        <v>5356</v>
      </c>
      <c r="C54" s="138"/>
      <c r="D54" s="139"/>
      <c r="E54" s="143">
        <f>SUM(E52:E53)</f>
        <v>10</v>
      </c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 xml:space="preserve">&amp;CBon de commande livres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Feuil2</vt:lpstr>
      <vt:lpstr>Feuil3</vt:lpstr>
      <vt:lpstr>Feuil4</vt:lpstr>
      <vt:lpstr>Livres JEUNESSE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te Benoit CHAMPON</dc:creator>
  <cp:lastModifiedBy>BENOIT CHAMPON</cp:lastModifiedBy>
  <cp:lastPrinted>2015-06-29T16:30:14Z</cp:lastPrinted>
  <dcterms:created xsi:type="dcterms:W3CDTF">2008-07-02T08:29:42Z</dcterms:created>
  <dcterms:modified xsi:type="dcterms:W3CDTF">2026-04-29T10:05:16Z</dcterms:modified>
</cp:coreProperties>
</file>